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 filterPrivacy="1" defaultThemeVersion="124226"/>
  <xr:revisionPtr revIDLastSave="0" documentId="13_ncr:1_{11AD2669-9FE1-3444-985D-890F335669FB}" xr6:coauthVersionLast="47" xr6:coauthVersionMax="47" xr10:uidLastSave="{00000000-0000-0000-0000-000000000000}"/>
  <bookViews>
    <workbookView xWindow="0" yWindow="500" windowWidth="13780" windowHeight="7100" xr2:uid="{00000000-000D-0000-FFFF-FFFF00000000}"/>
  </bookViews>
  <sheets>
    <sheet name="MODEL IV (CIA+LPS+HFD" sheetId="4" r:id="rId1"/>
    <sheet name="comparison 1" sheetId="6" r:id="rId2"/>
    <sheet name="comparison 2" sheetId="7" r:id="rId3"/>
    <sheet name="Sheet1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4" i="4" l="1"/>
  <c r="Z9" i="4"/>
  <c r="Z8" i="4"/>
  <c r="Z79" i="4"/>
  <c r="Z78" i="4"/>
  <c r="T77" i="4"/>
  <c r="K77" i="4"/>
  <c r="N75" i="4"/>
  <c r="K70" i="4"/>
  <c r="N68" i="4"/>
  <c r="K65" i="4"/>
  <c r="K66" i="4" s="1"/>
  <c r="K60" i="4"/>
  <c r="N58" i="4"/>
  <c r="N57" i="4"/>
  <c r="N56" i="4"/>
  <c r="K56" i="4"/>
  <c r="N54" i="4"/>
  <c r="T53" i="4"/>
  <c r="K52" i="4"/>
  <c r="K47" i="4"/>
  <c r="K40" i="4"/>
  <c r="K41" i="4" s="1"/>
  <c r="K33" i="4"/>
  <c r="K27" i="4"/>
  <c r="K28" i="4" s="1"/>
  <c r="K22" i="4"/>
  <c r="N16" i="4"/>
  <c r="K16" i="4"/>
  <c r="N14" i="4"/>
  <c r="K11" i="4"/>
  <c r="K12" i="4" s="1"/>
  <c r="T7" i="4"/>
  <c r="K7" i="4"/>
</calcChain>
</file>

<file path=xl/sharedStrings.xml><?xml version="1.0" encoding="utf-8"?>
<sst xmlns="http://schemas.openxmlformats.org/spreadsheetml/2006/main" count="136" uniqueCount="96">
  <si>
    <t>Symptom</t>
  </si>
  <si>
    <t>value</t>
  </si>
  <si>
    <t>Score</t>
  </si>
  <si>
    <t>Radar score</t>
  </si>
  <si>
    <t>Answer</t>
  </si>
  <si>
    <t>Question</t>
  </si>
  <si>
    <t>SW</t>
  </si>
  <si>
    <t>Yes</t>
  </si>
  <si>
    <t>Yes Completely</t>
  </si>
  <si>
    <t>Yes Partially</t>
  </si>
  <si>
    <t>No</t>
  </si>
  <si>
    <t>Unclear</t>
  </si>
  <si>
    <t xml:space="preserve">1. Epidemiology </t>
  </si>
  <si>
    <t>1.1 Nature of population (Inbred/outbred)</t>
  </si>
  <si>
    <t>2.1.2 Immunological markers</t>
  </si>
  <si>
    <t>2.1.3 Crosslinking markers for cardiovascular complications</t>
  </si>
  <si>
    <t>2.2.1 Time of onset</t>
  </si>
  <si>
    <t>2.3.1  Secondary lesions</t>
  </si>
  <si>
    <t>2.3.2  Overlap Syndrome (Digesion of digits)</t>
  </si>
  <si>
    <t>3. Biochemical Validation</t>
  </si>
  <si>
    <t xml:space="preserve">3.1 Pharmacodynamic biomarkers mimic the pathophysiology of the  human disease </t>
  </si>
  <si>
    <t>3.3 Known prognestic markers related to pathophysiology of the disease</t>
  </si>
  <si>
    <t>3.3.2 Symmetric prograssion of disease</t>
  </si>
  <si>
    <t>3.3.3 Increase in secretions</t>
  </si>
  <si>
    <t>4. Aetiological Validation</t>
  </si>
  <si>
    <t>4.2.1 Disability</t>
  </si>
  <si>
    <t>5. Pharmacological Validation</t>
  </si>
  <si>
    <t>5.2 Are ineffective drugs also ineffective in this model?</t>
  </si>
  <si>
    <t xml:space="preserve">5.3 Have drugs with different mechanisms of action and acting on different pathway  been tested in this model? Which one ( aqueous extracts of herbs) </t>
  </si>
  <si>
    <r>
      <t xml:space="preserve">5.3.1 Aqueous extracts of </t>
    </r>
    <r>
      <rPr>
        <b/>
        <i/>
        <sz val="12"/>
        <color theme="1"/>
        <rFont val="Times New Roman"/>
        <family val="1"/>
      </rPr>
      <t>Nigella sativa</t>
    </r>
    <r>
      <rPr>
        <b/>
        <sz val="12"/>
        <color theme="1"/>
        <rFont val="Times New Roman"/>
        <family val="1"/>
      </rPr>
      <t xml:space="preserve"> seed (200mg/kg)</t>
    </r>
  </si>
  <si>
    <t>6. Histological Validation</t>
  </si>
  <si>
    <t>6.1 Do the histopathological structures in relevant tissues resemble the ones found in humans? If yes which one</t>
  </si>
  <si>
    <t>7. Endpoint Validation</t>
  </si>
  <si>
    <t>7.1.2 Perceptive changes</t>
  </si>
  <si>
    <t>7.2 Are the methods used to assess preclinical endpoints comparable to the ones used to assess relateed clinical endpoints?</t>
  </si>
  <si>
    <t>7.2.3 Symmetric progression</t>
  </si>
  <si>
    <t>7.2.4  Severity of disease</t>
  </si>
  <si>
    <t>8. Genetic Validation</t>
  </si>
  <si>
    <t>2.2.5 GUT infiltration</t>
  </si>
  <si>
    <t>2.3.3  Extra organ manifestation</t>
  </si>
  <si>
    <t>2.3.4  Steatosis</t>
  </si>
  <si>
    <t>3.1.2 Increased immunological markers (TNF-α, IL-6, ACCP, Hyc)</t>
  </si>
  <si>
    <t>3.3.1 walking disabilility</t>
  </si>
  <si>
    <t xml:space="preserve">3.3.5 Obesity </t>
  </si>
  <si>
    <t>3.3.6 Metabolic dysbiosis</t>
  </si>
  <si>
    <t>4.1.2 Cell infiltration (ACCP generation and Hyc activation)</t>
  </si>
  <si>
    <t>4.1.5 Radiographic changes</t>
  </si>
  <si>
    <t>4.2.4 Extra organ manifestation</t>
  </si>
  <si>
    <t>5.1 Are effective drugs in humans also effective in this model?</t>
  </si>
  <si>
    <r>
      <t xml:space="preserve"> 5.3.2 Aqueous extracts of</t>
    </r>
    <r>
      <rPr>
        <b/>
        <i/>
        <sz val="12"/>
        <color theme="1"/>
        <rFont val="Times New Roman"/>
        <family val="1"/>
      </rPr>
      <t xml:space="preserve"> Carica papaya</t>
    </r>
    <r>
      <rPr>
        <b/>
        <sz val="12"/>
        <color theme="1"/>
        <rFont val="Times New Roman"/>
        <family val="1"/>
      </rPr>
      <t xml:space="preserve"> seed (100mg/kg)</t>
    </r>
  </si>
  <si>
    <r>
      <t xml:space="preserve"> 5.3.3 Aqueous extracts of </t>
    </r>
    <r>
      <rPr>
        <b/>
        <i/>
        <sz val="12"/>
        <color theme="1"/>
        <rFont val="Times New Roman"/>
        <family val="1"/>
      </rPr>
      <t>Momordica charantia</t>
    </r>
    <r>
      <rPr>
        <b/>
        <sz val="12"/>
        <color theme="1"/>
        <rFont val="Times New Roman"/>
        <family val="1"/>
      </rPr>
      <t xml:space="preserve"> seed (400mg/kg)</t>
    </r>
  </si>
  <si>
    <t>7.2.5 Atherogenic biochemical markers (Lipid Profile)</t>
  </si>
  <si>
    <t>7.2.6 Obesity and metabolic dysbiosis</t>
  </si>
  <si>
    <t>Final RA+CVD Model (CIA+LPS10μg/ml+HFD)</t>
  </si>
  <si>
    <t>Validation</t>
  </si>
  <si>
    <t>1. Epidemiological validation</t>
  </si>
  <si>
    <t>2. symptomatology and natural history (SNH)</t>
  </si>
  <si>
    <t>final radar value</t>
  </si>
  <si>
    <t xml:space="preserve">1.2 Is the model able to simulate the disease in the relevant age groups (juvenile, adult or aging) </t>
  </si>
  <si>
    <t>1.3 is the model able to simulate the disease in different genders</t>
  </si>
  <si>
    <t>2. Symptomatology and natural history</t>
  </si>
  <si>
    <t>2.1.1 Inflammatory markers</t>
  </si>
  <si>
    <t>2.2 Natural nistory criteria matching  human disease onset</t>
  </si>
  <si>
    <t>2.2.2 Disease progression</t>
  </si>
  <si>
    <t>2.2.3 Duration of symptoms</t>
  </si>
  <si>
    <t>2.2.4 Metabolic dysbiosis</t>
  </si>
  <si>
    <t>2.1 Is model is able to mimic human disease symptoms? If so, which ones</t>
  </si>
  <si>
    <t>2.3 Co-morbid conditions replicated in model similar to human conditions? If yes, which ones</t>
  </si>
  <si>
    <t>3.1.1 Increased inflammatory markers (CRP, ESR, Arthritic Index)</t>
  </si>
  <si>
    <t>3.1.3 Increased atherogenic markers (TG, TC, Cholesterol, Athrosclerotic index)</t>
  </si>
  <si>
    <t>3.2 Do these PD markers behave similarly to human?</t>
  </si>
  <si>
    <t>3.3.4 Nodule formation</t>
  </si>
  <si>
    <t>4.1 Is the aetiology of the disease similar to human for Rheumatoid Arthritis? If yes, which one</t>
  </si>
  <si>
    <r>
      <t>4.1.1 Cytokine activation (TNF-</t>
    </r>
    <r>
      <rPr>
        <b/>
        <sz val="12"/>
        <color theme="1"/>
        <rFont val="Calibri"/>
        <family val="2"/>
      </rPr>
      <t>α</t>
    </r>
    <r>
      <rPr>
        <b/>
        <sz val="12"/>
        <color theme="1"/>
        <rFont val="Times New Roman"/>
        <family val="1"/>
      </rPr>
      <t>, IL-6)</t>
    </r>
  </si>
  <si>
    <t>4.1.3 fibre length of vistus medialis</t>
  </si>
  <si>
    <t>4.1.4 Fibre length of biceps femoris</t>
  </si>
  <si>
    <t>4.2 Is the aetiology of the disease similar to human for RA and co-morbid conditions? If yes, which ones</t>
  </si>
  <si>
    <t>4.2.2 Metabolic dysbiosis (Obesity, TG, TC, LDL, HDL and fat accumulataion in stool )</t>
  </si>
  <si>
    <t>4.2.3 Receptor activation (TLR-4, NLRP-3)</t>
  </si>
  <si>
    <t>5.1.1 Which one (Methotraxate)</t>
  </si>
  <si>
    <t>6.1.1 Histopathology of bone</t>
  </si>
  <si>
    <t>6.1.2 Histopathology of heart</t>
  </si>
  <si>
    <t xml:space="preserve">6.1.3 Histopathology of vistus medialis and biceps femoris muscle </t>
  </si>
  <si>
    <t>7.1 Are the endpoints used in preclinical studies the same or translatable to the clinical endpoints?</t>
  </si>
  <si>
    <t>7.1.1 Radiographic changes</t>
  </si>
  <si>
    <t>7.1.3 Cellular infiltration in histopathology</t>
  </si>
  <si>
    <t>7.2.1 Paw volume (pain and stiffness)</t>
  </si>
  <si>
    <t>7.2.2 Walking disability</t>
  </si>
  <si>
    <t>8.2 If so, are the relevant genetic mutations or alterations also present in the orthologous genes/proteins?</t>
  </si>
  <si>
    <t>8.1 Does this species also have orthologous genes and /or proteins involved in the human disease?</t>
  </si>
  <si>
    <t>8.3 If so, is the exression of such orthologous genes and/ or proteins similar to the human condition?</t>
  </si>
  <si>
    <t>Model IV (CIA 0.1mL+LPS 10μg/mL+ HFD)</t>
  </si>
  <si>
    <r>
      <t>Model II (CIA 0.1mL +LPS 10</t>
    </r>
    <r>
      <rPr>
        <b/>
        <sz val="12"/>
        <color theme="1"/>
        <rFont val="Calibri"/>
        <family val="2"/>
      </rPr>
      <t>μg/mL)</t>
    </r>
  </si>
  <si>
    <t xml:space="preserve"> Model I (CFA 0.1mL+ LPS 10μg/mL)</t>
  </si>
  <si>
    <t xml:space="preserve"> Model III (CFA 0.1mL+LPS 10μg/mL+ HFD)</t>
  </si>
  <si>
    <t xml:space="preserve">Supplementary 4- Final FIMD validation calculations for radar plot estimation and comparison to select best model for CVD in 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</si>
</sst>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/>
    <xf numFmtId="0" fontId="2" fillId="4" borderId="1" xfId="0" applyFont="1" applyFill="1" applyBorder="1" applyAlignment="1">
      <alignment horizontal="center" vertical="top"/>
    </xf>
    <xf numFmtId="0" fontId="2" fillId="4" borderId="2" xfId="0" applyFont="1" applyFill="1" applyBorder="1" applyAlignment="1">
      <alignment horizontal="center" vertical="top"/>
    </xf>
    <xf numFmtId="0" fontId="2" fillId="4" borderId="3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/>
    </xf>
    <xf numFmtId="0" fontId="0" fillId="7" borderId="11" xfId="0" applyFill="1" applyBorder="1"/>
    <xf numFmtId="0" fontId="0" fillId="2" borderId="11" xfId="0" applyFill="1" applyBorder="1"/>
    <xf numFmtId="0" fontId="0" fillId="9" borderId="0" xfId="0" applyFill="1"/>
    <xf numFmtId="0" fontId="0" fillId="10" borderId="0" xfId="0" applyFill="1"/>
    <xf numFmtId="0" fontId="0" fillId="6" borderId="0" xfId="0" applyFill="1"/>
    <xf numFmtId="0" fontId="7" fillId="9" borderId="0" xfId="0" applyFont="1" applyFill="1"/>
    <xf numFmtId="0" fontId="1" fillId="0" borderId="9" xfId="0" applyFont="1" applyBorder="1"/>
    <xf numFmtId="0" fontId="8" fillId="0" borderId="9" xfId="0" applyFont="1" applyBorder="1"/>
    <xf numFmtId="0" fontId="1" fillId="0" borderId="0" xfId="0" applyFont="1"/>
    <xf numFmtId="0" fontId="8" fillId="9" borderId="0" xfId="0" applyFont="1" applyFill="1"/>
    <xf numFmtId="0" fontId="4" fillId="0" borderId="0" xfId="0" applyFont="1"/>
    <xf numFmtId="0" fontId="1" fillId="9" borderId="9" xfId="0" applyFont="1" applyFill="1" applyBorder="1"/>
    <xf numFmtId="0" fontId="4" fillId="0" borderId="9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3" fillId="11" borderId="14" xfId="0" applyFont="1" applyFill="1" applyBorder="1" applyAlignment="1">
      <alignment horizontal="center"/>
    </xf>
    <xf numFmtId="0" fontId="3" fillId="11" borderId="15" xfId="0" applyFont="1" applyFill="1" applyBorder="1" applyAlignment="1">
      <alignment horizontal="center"/>
    </xf>
    <xf numFmtId="0" fontId="3" fillId="11" borderId="16" xfId="0" applyFont="1" applyFill="1" applyBorder="1" applyAlignment="1">
      <alignment horizontal="center"/>
    </xf>
    <xf numFmtId="0" fontId="3" fillId="11" borderId="17" xfId="0" applyFont="1" applyFill="1" applyBorder="1" applyAlignment="1">
      <alignment horizontal="center"/>
    </xf>
    <xf numFmtId="0" fontId="3" fillId="11" borderId="5" xfId="0" applyFont="1" applyFill="1" applyBorder="1" applyAlignment="1">
      <alignment horizontal="center"/>
    </xf>
    <xf numFmtId="0" fontId="3" fillId="11" borderId="18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top"/>
    </xf>
    <xf numFmtId="0" fontId="2" fillId="4" borderId="0" xfId="0" applyFont="1" applyFill="1" applyAlignment="1">
      <alignment horizontal="center" vertical="top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6" borderId="10" xfId="0" applyFont="1" applyFill="1" applyBorder="1" applyAlignment="1">
      <alignment horizontal="left"/>
    </xf>
    <xf numFmtId="0" fontId="4" fillId="6" borderId="12" xfId="0" applyFont="1" applyFill="1" applyBorder="1" applyAlignment="1">
      <alignment horizontal="left"/>
    </xf>
    <xf numFmtId="0" fontId="4" fillId="6" borderId="13" xfId="0" applyFont="1" applyFill="1" applyBorder="1" applyAlignment="1">
      <alignment horizontal="left"/>
    </xf>
    <xf numFmtId="0" fontId="4" fillId="6" borderId="10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4" fillId="0" borderId="10" xfId="0" applyFont="1" applyBorder="1"/>
    <xf numFmtId="0" fontId="4" fillId="0" borderId="12" xfId="0" applyFont="1" applyBorder="1"/>
    <xf numFmtId="0" fontId="4" fillId="0" borderId="13" xfId="0" applyFont="1" applyBorder="1"/>
    <xf numFmtId="0" fontId="4" fillId="8" borderId="10" xfId="0" applyFont="1" applyFill="1" applyBorder="1"/>
    <xf numFmtId="0" fontId="4" fillId="8" borderId="12" xfId="0" applyFont="1" applyFill="1" applyBorder="1"/>
    <xf numFmtId="0" fontId="4" fillId="8" borderId="13" xfId="0" applyFont="1" applyFill="1" applyBorder="1"/>
    <xf numFmtId="0" fontId="4" fillId="9" borderId="10" xfId="0" applyFont="1" applyFill="1" applyBorder="1"/>
    <xf numFmtId="0" fontId="4" fillId="9" borderId="12" xfId="0" applyFont="1" applyFill="1" applyBorder="1"/>
    <xf numFmtId="0" fontId="4" fillId="9" borderId="13" xfId="0" applyFont="1" applyFill="1" applyBorder="1"/>
    <xf numFmtId="0" fontId="4" fillId="8" borderId="10" xfId="0" applyFont="1" applyFill="1" applyBorder="1" applyAlignment="1">
      <alignment horizontal="left"/>
    </xf>
    <xf numFmtId="0" fontId="4" fillId="8" borderId="12" xfId="0" applyFont="1" applyFill="1" applyBorder="1" applyAlignment="1">
      <alignment horizontal="left"/>
    </xf>
    <xf numFmtId="0" fontId="4" fillId="8" borderId="13" xfId="0" applyFont="1" applyFill="1" applyBorder="1" applyAlignment="1">
      <alignment horizontal="left"/>
    </xf>
    <xf numFmtId="0" fontId="4" fillId="9" borderId="10" xfId="0" applyFont="1" applyFill="1" applyBorder="1" applyAlignment="1">
      <alignment horizontal="left"/>
    </xf>
    <xf numFmtId="0" fontId="4" fillId="9" borderId="12" xfId="0" applyFont="1" applyFill="1" applyBorder="1" applyAlignment="1">
      <alignment horizontal="left"/>
    </xf>
    <xf numFmtId="0" fontId="4" fillId="9" borderId="13" xfId="0" applyFont="1" applyFill="1" applyBorder="1" applyAlignment="1">
      <alignment horizontal="left"/>
    </xf>
    <xf numFmtId="0" fontId="4" fillId="8" borderId="10" xfId="0" applyFont="1" applyFill="1" applyBorder="1" applyAlignment="1">
      <alignment horizontal="left" wrapText="1"/>
    </xf>
    <xf numFmtId="0" fontId="4" fillId="8" borderId="12" xfId="0" applyFont="1" applyFill="1" applyBorder="1" applyAlignment="1">
      <alignment horizontal="left" wrapText="1"/>
    </xf>
    <xf numFmtId="49" fontId="4" fillId="8" borderId="10" xfId="0" applyNumberFormat="1" applyFont="1" applyFill="1" applyBorder="1" applyAlignment="1">
      <alignment horizontal="left" wrapText="1"/>
    </xf>
    <xf numFmtId="49" fontId="4" fillId="8" borderId="12" xfId="0" applyNumberFormat="1" applyFont="1" applyFill="1" applyBorder="1" applyAlignment="1">
      <alignment horizontal="left" wrapText="1"/>
    </xf>
    <xf numFmtId="49" fontId="4" fillId="8" borderId="13" xfId="0" applyNumberFormat="1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center"/>
    </xf>
    <xf numFmtId="49" fontId="4" fillId="8" borderId="10" xfId="0" applyNumberFormat="1" applyFont="1" applyFill="1" applyBorder="1" applyAlignment="1">
      <alignment horizontal="left" vertical="top" wrapText="1"/>
    </xf>
    <xf numFmtId="49" fontId="4" fillId="8" borderId="12" xfId="0" applyNumberFormat="1" applyFont="1" applyFill="1" applyBorder="1" applyAlignment="1">
      <alignment horizontal="left" vertical="top" wrapText="1"/>
    </xf>
    <xf numFmtId="49" fontId="4" fillId="8" borderId="13" xfId="0" applyNumberFormat="1" applyFont="1" applyFill="1" applyBorder="1" applyAlignment="1">
      <alignment horizontal="left" vertical="top" wrapText="1"/>
    </xf>
    <xf numFmtId="49" fontId="4" fillId="0" borderId="10" xfId="0" applyNumberFormat="1" applyFont="1" applyBorder="1" applyAlignment="1">
      <alignment horizontal="left" wrapText="1"/>
    </xf>
    <xf numFmtId="49" fontId="4" fillId="0" borderId="12" xfId="0" applyNumberFormat="1" applyFont="1" applyBorder="1" applyAlignment="1">
      <alignment horizontal="left" wrapText="1"/>
    </xf>
    <xf numFmtId="49" fontId="4" fillId="0" borderId="13" xfId="0" applyNumberFormat="1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r>
              <a:rPr lang="en-US" sz="1400">
                <a:latin typeface="Times New Roman" pitchFamily="18" charset="0"/>
                <a:cs typeface="Times New Roman" pitchFamily="18" charset="0"/>
              </a:rPr>
              <a:t>Comparison</a:t>
            </a:r>
            <a:r>
              <a:rPr lang="en-US" sz="1400" baseline="0">
                <a:latin typeface="Times New Roman" pitchFamily="18" charset="0"/>
                <a:cs typeface="Times New Roman" pitchFamily="18" charset="0"/>
              </a:rPr>
              <a:t> of models for RA and models for cardiovascular complications in RA</a:t>
            </a:r>
            <a:endParaRPr lang="en-US" sz="1400">
              <a:latin typeface="Times New Roman" pitchFamily="18" charset="0"/>
              <a:cs typeface="Times New Roman" pitchFamily="18" charset="0"/>
            </a:endParaRPr>
          </a:p>
        </c:rich>
      </c:tx>
      <c:overlay val="0"/>
      <c:spPr>
        <a:solidFill>
          <a:schemeClr val="bg2"/>
        </a:solidFill>
        <a:ln>
          <a:solidFill>
            <a:schemeClr val="tx1"/>
          </a:solidFill>
        </a:ln>
      </c:sp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'comparison 1'!$C$2</c:f>
              <c:strCache>
                <c:ptCount val="1"/>
                <c:pt idx="0">
                  <c:v> Model I (CFA 0.1mL+ LPS 10μg/mL)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'comparison 1'!$B$3:$B$10</c:f>
              <c:strCache>
                <c:ptCount val="8"/>
                <c:pt idx="0">
                  <c:v>1. Epidemiological validation</c:v>
                </c:pt>
                <c:pt idx="1">
                  <c:v>2. symptomatology and natural history (SNH)</c:v>
                </c:pt>
                <c:pt idx="2">
                  <c:v>3. Biochemical Validation</c:v>
                </c:pt>
                <c:pt idx="3">
                  <c:v>4. Aetiological Validation</c:v>
                </c:pt>
                <c:pt idx="4">
                  <c:v>5. Pharmacological Validation</c:v>
                </c:pt>
                <c:pt idx="5">
                  <c:v>6. Histological Validation</c:v>
                </c:pt>
                <c:pt idx="6">
                  <c:v>7. Endpoint Validation</c:v>
                </c:pt>
                <c:pt idx="7">
                  <c:v>8. Genetic Validation</c:v>
                </c:pt>
              </c:strCache>
            </c:strRef>
          </c:cat>
          <c:val>
            <c:numRef>
              <c:f>'comparison 1'!$C$3:$C$10</c:f>
              <c:numCache>
                <c:formatCode>General</c:formatCode>
                <c:ptCount val="8"/>
                <c:pt idx="0">
                  <c:v>0.3</c:v>
                </c:pt>
                <c:pt idx="1">
                  <c:v>0.2</c:v>
                </c:pt>
                <c:pt idx="2">
                  <c:v>0.5</c:v>
                </c:pt>
                <c:pt idx="3">
                  <c:v>0.5</c:v>
                </c:pt>
                <c:pt idx="4">
                  <c:v>0.4</c:v>
                </c:pt>
                <c:pt idx="5">
                  <c:v>0.5</c:v>
                </c:pt>
                <c:pt idx="6">
                  <c:v>0.4</c:v>
                </c:pt>
                <c:pt idx="7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4-4700-B3B2-5546BC82599F}"/>
            </c:ext>
          </c:extLst>
        </c:ser>
        <c:ser>
          <c:idx val="1"/>
          <c:order val="1"/>
          <c:tx>
            <c:strRef>
              <c:f>'comparison 1'!$D$2</c:f>
              <c:strCache>
                <c:ptCount val="1"/>
                <c:pt idx="0">
                  <c:v>Model II (CIA 0.1mL +LPS 10μg/mL)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'comparison 1'!$B$3:$B$10</c:f>
              <c:strCache>
                <c:ptCount val="8"/>
                <c:pt idx="0">
                  <c:v>1. Epidemiological validation</c:v>
                </c:pt>
                <c:pt idx="1">
                  <c:v>2. symptomatology and natural history (SNH)</c:v>
                </c:pt>
                <c:pt idx="2">
                  <c:v>3. Biochemical Validation</c:v>
                </c:pt>
                <c:pt idx="3">
                  <c:v>4. Aetiological Validation</c:v>
                </c:pt>
                <c:pt idx="4">
                  <c:v>5. Pharmacological Validation</c:v>
                </c:pt>
                <c:pt idx="5">
                  <c:v>6. Histological Validation</c:v>
                </c:pt>
                <c:pt idx="6">
                  <c:v>7. Endpoint Validation</c:v>
                </c:pt>
                <c:pt idx="7">
                  <c:v>8. Genetic Validation</c:v>
                </c:pt>
              </c:strCache>
            </c:strRef>
          </c:cat>
          <c:val>
            <c:numRef>
              <c:f>'comparison 1'!$D$3:$D$10</c:f>
              <c:numCache>
                <c:formatCode>General</c:formatCode>
                <c:ptCount val="8"/>
                <c:pt idx="0">
                  <c:v>0.3</c:v>
                </c:pt>
                <c:pt idx="1">
                  <c:v>0.5</c:v>
                </c:pt>
                <c:pt idx="2">
                  <c:v>0.6</c:v>
                </c:pt>
                <c:pt idx="3">
                  <c:v>0.5</c:v>
                </c:pt>
                <c:pt idx="4">
                  <c:v>0.6</c:v>
                </c:pt>
                <c:pt idx="5">
                  <c:v>0.6</c:v>
                </c:pt>
                <c:pt idx="6">
                  <c:v>0.5</c:v>
                </c:pt>
                <c:pt idx="7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64-4700-B3B2-5546BC82599F}"/>
            </c:ext>
          </c:extLst>
        </c:ser>
        <c:ser>
          <c:idx val="2"/>
          <c:order val="2"/>
          <c:tx>
            <c:strRef>
              <c:f>'comparison 1'!$E$2</c:f>
              <c:strCache>
                <c:ptCount val="1"/>
                <c:pt idx="0">
                  <c:v> Model III (CFA 0.1mL+LPS 10μg/mL+ HFD)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'comparison 1'!$B$3:$B$10</c:f>
              <c:strCache>
                <c:ptCount val="8"/>
                <c:pt idx="0">
                  <c:v>1. Epidemiological validation</c:v>
                </c:pt>
                <c:pt idx="1">
                  <c:v>2. symptomatology and natural history (SNH)</c:v>
                </c:pt>
                <c:pt idx="2">
                  <c:v>3. Biochemical Validation</c:v>
                </c:pt>
                <c:pt idx="3">
                  <c:v>4. Aetiological Validation</c:v>
                </c:pt>
                <c:pt idx="4">
                  <c:v>5. Pharmacological Validation</c:v>
                </c:pt>
                <c:pt idx="5">
                  <c:v>6. Histological Validation</c:v>
                </c:pt>
                <c:pt idx="6">
                  <c:v>7. Endpoint Validation</c:v>
                </c:pt>
                <c:pt idx="7">
                  <c:v>8. Genetic Validation</c:v>
                </c:pt>
              </c:strCache>
            </c:strRef>
          </c:cat>
          <c:val>
            <c:numRef>
              <c:f>'comparison 1'!$E$3:$E$10</c:f>
              <c:numCache>
                <c:formatCode>General</c:formatCode>
                <c:ptCount val="8"/>
                <c:pt idx="0">
                  <c:v>0.2</c:v>
                </c:pt>
                <c:pt idx="1">
                  <c:v>0.5</c:v>
                </c:pt>
                <c:pt idx="2">
                  <c:v>0.6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0.6</c:v>
                </c:pt>
                <c:pt idx="7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64-4700-B3B2-5546BC82599F}"/>
            </c:ext>
          </c:extLst>
        </c:ser>
        <c:ser>
          <c:idx val="3"/>
          <c:order val="3"/>
          <c:tx>
            <c:strRef>
              <c:f>'comparison 1'!$F$2</c:f>
              <c:strCache>
                <c:ptCount val="1"/>
                <c:pt idx="0">
                  <c:v>Model IV (CIA 0.1mL+LPS 10μg/mL+ HFD)</c:v>
                </c:pt>
              </c:strCache>
            </c:strRef>
          </c:tx>
          <c:spPr>
            <a:ln>
              <a:solidFill>
                <a:schemeClr val="bg2">
                  <a:lumMod val="10000"/>
                </a:schemeClr>
              </a:solidFill>
            </a:ln>
          </c:spPr>
          <c:marker>
            <c:symbol val="none"/>
          </c:marker>
          <c:cat>
            <c:strRef>
              <c:f>'comparison 1'!$B$3:$B$10</c:f>
              <c:strCache>
                <c:ptCount val="8"/>
                <c:pt idx="0">
                  <c:v>1. Epidemiological validation</c:v>
                </c:pt>
                <c:pt idx="1">
                  <c:v>2. symptomatology and natural history (SNH)</c:v>
                </c:pt>
                <c:pt idx="2">
                  <c:v>3. Biochemical Validation</c:v>
                </c:pt>
                <c:pt idx="3">
                  <c:v>4. Aetiological Validation</c:v>
                </c:pt>
                <c:pt idx="4">
                  <c:v>5. Pharmacological Validation</c:v>
                </c:pt>
                <c:pt idx="5">
                  <c:v>6. Histological Validation</c:v>
                </c:pt>
                <c:pt idx="6">
                  <c:v>7. Endpoint Validation</c:v>
                </c:pt>
                <c:pt idx="7">
                  <c:v>8. Genetic Validation</c:v>
                </c:pt>
              </c:strCache>
            </c:strRef>
          </c:cat>
          <c:val>
            <c:numRef>
              <c:f>'comparison 1'!$F$3:$F$10</c:f>
              <c:numCache>
                <c:formatCode>General</c:formatCode>
                <c:ptCount val="8"/>
                <c:pt idx="0">
                  <c:v>0.2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0.5</c:v>
                </c:pt>
                <c:pt idx="5">
                  <c:v>0.9</c:v>
                </c:pt>
                <c:pt idx="6">
                  <c:v>0.9</c:v>
                </c:pt>
                <c:pt idx="7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64-4700-B3B2-5546BC825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248192"/>
        <c:axId val="96249728"/>
      </c:radarChart>
      <c:catAx>
        <c:axId val="96248192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b="1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6249728"/>
        <c:crosses val="autoZero"/>
        <c:auto val="1"/>
        <c:lblAlgn val="ctr"/>
        <c:lblOffset val="100"/>
        <c:noMultiLvlLbl val="0"/>
      </c:catAx>
      <c:valAx>
        <c:axId val="96249728"/>
        <c:scaling>
          <c:orientation val="minMax"/>
        </c:scaling>
        <c:delete val="0"/>
        <c:axPos val="l"/>
        <c:majorGridlines>
          <c:spPr>
            <a:ln>
              <a:solidFill>
                <a:schemeClr val="bg2">
                  <a:lumMod val="2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one"/>
        <c:crossAx val="96248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2532014860040963"/>
          <c:y val="0.32811828169720192"/>
          <c:w val="0.33808392715756319"/>
          <c:h val="0.35464566929133856"/>
        </c:manualLayout>
      </c:layout>
      <c:overlay val="0"/>
      <c:txPr>
        <a:bodyPr/>
        <a:lstStyle/>
        <a:p>
          <a:pPr>
            <a:defRPr b="1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r>
              <a:rPr lang="en-US" sz="1400">
                <a:latin typeface="Times New Roman" pitchFamily="18" charset="0"/>
                <a:cs typeface="Times New Roman" pitchFamily="18" charset="0"/>
              </a:rPr>
              <a:t>Comparison</a:t>
            </a:r>
            <a:r>
              <a:rPr lang="en-US" sz="1400" baseline="0">
                <a:latin typeface="Times New Roman" pitchFamily="18" charset="0"/>
                <a:cs typeface="Times New Roman" pitchFamily="18" charset="0"/>
              </a:rPr>
              <a:t> between models developed for RA</a:t>
            </a:r>
            <a:endParaRPr lang="en-US" sz="1400">
              <a:latin typeface="Times New Roman" pitchFamily="18" charset="0"/>
              <a:cs typeface="Times New Roman" pitchFamily="18" charset="0"/>
            </a:endParaRPr>
          </a:p>
        </c:rich>
      </c:tx>
      <c:overlay val="1"/>
      <c:spPr>
        <a:solidFill>
          <a:schemeClr val="tx2">
            <a:lumMod val="40000"/>
            <a:lumOff val="60000"/>
          </a:schemeClr>
        </a:solidFill>
        <a:ln>
          <a:solidFill>
            <a:sysClr val="windowText" lastClr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6268500562737592"/>
          <c:y val="0.2360825435366587"/>
          <c:w val="0.32626893587406186"/>
          <c:h val="0.58970651425141696"/>
        </c:manualLayout>
      </c:layout>
      <c:radarChart>
        <c:radarStyle val="marker"/>
        <c:varyColors val="0"/>
        <c:ser>
          <c:idx val="0"/>
          <c:order val="0"/>
          <c:tx>
            <c:strRef>
              <c:f>'comparison 1'!$C$26</c:f>
              <c:strCache>
                <c:ptCount val="1"/>
                <c:pt idx="0">
                  <c:v> Model I (CFA 0.1mL+ LPS 10μg/mL)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'comparison 1'!$B$27:$B$34</c:f>
              <c:strCache>
                <c:ptCount val="8"/>
                <c:pt idx="0">
                  <c:v>1. Epidemiological validation</c:v>
                </c:pt>
                <c:pt idx="1">
                  <c:v>2. symptomatology and natural history (SNH)</c:v>
                </c:pt>
                <c:pt idx="2">
                  <c:v>3. Biochemical Validation</c:v>
                </c:pt>
                <c:pt idx="3">
                  <c:v>4. Aetiological Validation</c:v>
                </c:pt>
                <c:pt idx="4">
                  <c:v>5. Pharmacological Validation</c:v>
                </c:pt>
                <c:pt idx="5">
                  <c:v>6. Histological Validation</c:v>
                </c:pt>
                <c:pt idx="6">
                  <c:v>7. Endpoint Validation</c:v>
                </c:pt>
                <c:pt idx="7">
                  <c:v>8. Genetic Validation</c:v>
                </c:pt>
              </c:strCache>
            </c:strRef>
          </c:cat>
          <c:val>
            <c:numRef>
              <c:f>'comparison 1'!$C$27:$C$34</c:f>
              <c:numCache>
                <c:formatCode>General</c:formatCode>
                <c:ptCount val="8"/>
                <c:pt idx="0">
                  <c:v>0.3</c:v>
                </c:pt>
                <c:pt idx="1">
                  <c:v>0.2</c:v>
                </c:pt>
                <c:pt idx="2">
                  <c:v>0.5</c:v>
                </c:pt>
                <c:pt idx="3">
                  <c:v>0.5</c:v>
                </c:pt>
                <c:pt idx="4">
                  <c:v>0.4</c:v>
                </c:pt>
                <c:pt idx="5">
                  <c:v>0.5</c:v>
                </c:pt>
                <c:pt idx="6">
                  <c:v>0.4</c:v>
                </c:pt>
                <c:pt idx="7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A-4D87-B41F-58698AD215AF}"/>
            </c:ext>
          </c:extLst>
        </c:ser>
        <c:ser>
          <c:idx val="1"/>
          <c:order val="1"/>
          <c:tx>
            <c:strRef>
              <c:f>'comparison 1'!$D$26</c:f>
              <c:strCache>
                <c:ptCount val="1"/>
                <c:pt idx="0">
                  <c:v>Model II (CIA 0.1mL +LPS 10μg/mL)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'comparison 1'!$B$27:$B$34</c:f>
              <c:strCache>
                <c:ptCount val="8"/>
                <c:pt idx="0">
                  <c:v>1. Epidemiological validation</c:v>
                </c:pt>
                <c:pt idx="1">
                  <c:v>2. symptomatology and natural history (SNH)</c:v>
                </c:pt>
                <c:pt idx="2">
                  <c:v>3. Biochemical Validation</c:v>
                </c:pt>
                <c:pt idx="3">
                  <c:v>4. Aetiological Validation</c:v>
                </c:pt>
                <c:pt idx="4">
                  <c:v>5. Pharmacological Validation</c:v>
                </c:pt>
                <c:pt idx="5">
                  <c:v>6. Histological Validation</c:v>
                </c:pt>
                <c:pt idx="6">
                  <c:v>7. Endpoint Validation</c:v>
                </c:pt>
                <c:pt idx="7">
                  <c:v>8. Genetic Validation</c:v>
                </c:pt>
              </c:strCache>
            </c:strRef>
          </c:cat>
          <c:val>
            <c:numRef>
              <c:f>'comparison 1'!$D$27:$D$34</c:f>
              <c:numCache>
                <c:formatCode>General</c:formatCode>
                <c:ptCount val="8"/>
                <c:pt idx="0">
                  <c:v>0.3</c:v>
                </c:pt>
                <c:pt idx="1">
                  <c:v>0.5</c:v>
                </c:pt>
                <c:pt idx="2">
                  <c:v>0.6</c:v>
                </c:pt>
                <c:pt idx="3">
                  <c:v>0.5</c:v>
                </c:pt>
                <c:pt idx="4">
                  <c:v>0.6</c:v>
                </c:pt>
                <c:pt idx="5">
                  <c:v>0.6</c:v>
                </c:pt>
                <c:pt idx="6">
                  <c:v>0.5</c:v>
                </c:pt>
                <c:pt idx="7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A-4D87-B41F-58698AD21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780672"/>
        <c:axId val="144798848"/>
      </c:radarChart>
      <c:catAx>
        <c:axId val="14478067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44798848"/>
        <c:crosses val="autoZero"/>
        <c:auto val="1"/>
        <c:lblAlgn val="ctr"/>
        <c:lblOffset val="100"/>
        <c:noMultiLvlLbl val="0"/>
      </c:catAx>
      <c:valAx>
        <c:axId val="144798848"/>
        <c:scaling>
          <c:orientation val="minMax"/>
        </c:scaling>
        <c:delete val="0"/>
        <c:axPos val="l"/>
        <c:majorGridlines>
          <c:spPr>
            <a:ln>
              <a:solidFill>
                <a:schemeClr val="tx2">
                  <a:lumMod val="75000"/>
                </a:schemeClr>
              </a:solidFill>
            </a:ln>
          </c:spPr>
        </c:majorGridlines>
        <c:numFmt formatCode="General" sourceLinked="1"/>
        <c:majorTickMark val="cross"/>
        <c:minorTickMark val="none"/>
        <c:tickLblPos val="none"/>
        <c:crossAx val="14478067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b="1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r>
              <a:rPr lang="en-US" sz="1100">
                <a:latin typeface="Times New Roman" pitchFamily="18" charset="0"/>
                <a:cs typeface="Times New Roman" pitchFamily="18" charset="0"/>
              </a:rPr>
              <a:t>Comparison</a:t>
            </a:r>
            <a:r>
              <a:rPr lang="en-US" sz="1100" baseline="0">
                <a:latin typeface="Times New Roman" pitchFamily="18" charset="0"/>
                <a:cs typeface="Times New Roman" pitchFamily="18" charset="0"/>
              </a:rPr>
              <a:t> between models for RA and novel model for  co morbid CV conditions in RA</a:t>
            </a:r>
            <a:endParaRPr lang="en-US" sz="1100">
              <a:latin typeface="Times New Roman" pitchFamily="18" charset="0"/>
              <a:cs typeface="Times New Roman" pitchFamily="18" charset="0"/>
            </a:endParaRPr>
          </a:p>
        </c:rich>
      </c:tx>
      <c:overlay val="1"/>
      <c:spPr>
        <a:solidFill>
          <a:schemeClr val="accent2">
            <a:lumMod val="40000"/>
            <a:lumOff val="60000"/>
          </a:schemeClr>
        </a:solidFill>
        <a:ln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3970002734773174"/>
          <c:y val="0.21878679118598604"/>
          <c:w val="0.30312572441236835"/>
          <c:h val="0.63374424708539412"/>
        </c:manualLayout>
      </c:layout>
      <c:radarChart>
        <c:radarStyle val="marker"/>
        <c:varyColors val="0"/>
        <c:ser>
          <c:idx val="0"/>
          <c:order val="0"/>
          <c:tx>
            <c:strRef>
              <c:f>'comparison 2'!$C$4</c:f>
              <c:strCache>
                <c:ptCount val="1"/>
                <c:pt idx="0">
                  <c:v>Model II (CIA 0.1mL +LPS 10μg/mL)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'comparison 2'!$B$5:$B$12</c:f>
              <c:strCache>
                <c:ptCount val="8"/>
                <c:pt idx="0">
                  <c:v>1. Epidemiological validation</c:v>
                </c:pt>
                <c:pt idx="1">
                  <c:v>2. symptomatology and natural history (SNH)</c:v>
                </c:pt>
                <c:pt idx="2">
                  <c:v>3. Biochemical Validation</c:v>
                </c:pt>
                <c:pt idx="3">
                  <c:v>4. Aetiological Validation</c:v>
                </c:pt>
                <c:pt idx="4">
                  <c:v>5. Pharmacological Validation</c:v>
                </c:pt>
                <c:pt idx="5">
                  <c:v>6. Histological Validation</c:v>
                </c:pt>
                <c:pt idx="6">
                  <c:v>7. Endpoint Validation</c:v>
                </c:pt>
                <c:pt idx="7">
                  <c:v>8. Genetic Validation</c:v>
                </c:pt>
              </c:strCache>
            </c:strRef>
          </c:cat>
          <c:val>
            <c:numRef>
              <c:f>'comparison 2'!$C$5:$C$12</c:f>
              <c:numCache>
                <c:formatCode>General</c:formatCode>
                <c:ptCount val="8"/>
                <c:pt idx="0">
                  <c:v>0.3</c:v>
                </c:pt>
                <c:pt idx="1">
                  <c:v>0.5</c:v>
                </c:pt>
                <c:pt idx="2">
                  <c:v>0.6</c:v>
                </c:pt>
                <c:pt idx="3">
                  <c:v>0.5</c:v>
                </c:pt>
                <c:pt idx="4">
                  <c:v>0.6</c:v>
                </c:pt>
                <c:pt idx="5">
                  <c:v>0.6</c:v>
                </c:pt>
                <c:pt idx="6">
                  <c:v>0.5</c:v>
                </c:pt>
                <c:pt idx="7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A4-4BB6-A22A-702E69FF4999}"/>
            </c:ext>
          </c:extLst>
        </c:ser>
        <c:ser>
          <c:idx val="1"/>
          <c:order val="1"/>
          <c:tx>
            <c:strRef>
              <c:f>'comparison 2'!$D$4</c:f>
              <c:strCache>
                <c:ptCount val="1"/>
                <c:pt idx="0">
                  <c:v>Model IV (CIA 0.1mL+LPS 10μg/mL+ HFD)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'comparison 2'!$B$5:$B$12</c:f>
              <c:strCache>
                <c:ptCount val="8"/>
                <c:pt idx="0">
                  <c:v>1. Epidemiological validation</c:v>
                </c:pt>
                <c:pt idx="1">
                  <c:v>2. symptomatology and natural history (SNH)</c:v>
                </c:pt>
                <c:pt idx="2">
                  <c:v>3. Biochemical Validation</c:v>
                </c:pt>
                <c:pt idx="3">
                  <c:v>4. Aetiological Validation</c:v>
                </c:pt>
                <c:pt idx="4">
                  <c:v>5. Pharmacological Validation</c:v>
                </c:pt>
                <c:pt idx="5">
                  <c:v>6. Histological Validation</c:v>
                </c:pt>
                <c:pt idx="6">
                  <c:v>7. Endpoint Validation</c:v>
                </c:pt>
                <c:pt idx="7">
                  <c:v>8. Genetic Validation</c:v>
                </c:pt>
              </c:strCache>
            </c:strRef>
          </c:cat>
          <c:val>
            <c:numRef>
              <c:f>'comparison 2'!$D$5:$D$12</c:f>
              <c:numCache>
                <c:formatCode>General</c:formatCode>
                <c:ptCount val="8"/>
                <c:pt idx="0">
                  <c:v>0.2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0.5</c:v>
                </c:pt>
                <c:pt idx="5">
                  <c:v>0.9</c:v>
                </c:pt>
                <c:pt idx="6">
                  <c:v>0.9</c:v>
                </c:pt>
                <c:pt idx="7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A4-4BB6-A22A-702E69FF4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127616"/>
        <c:axId val="96129408"/>
      </c:radarChart>
      <c:catAx>
        <c:axId val="9612761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6129408"/>
        <c:crosses val="autoZero"/>
        <c:auto val="1"/>
        <c:lblAlgn val="ctr"/>
        <c:lblOffset val="100"/>
        <c:noMultiLvlLbl val="0"/>
      </c:catAx>
      <c:valAx>
        <c:axId val="96129408"/>
        <c:scaling>
          <c:orientation val="minMax"/>
        </c:scaling>
        <c:delete val="0"/>
        <c:axPos val="l"/>
        <c:majorGridlines>
          <c:spPr>
            <a:ln>
              <a:solidFill>
                <a:sysClr val="windowText" lastClr="000000"/>
              </a:solidFill>
            </a:ln>
          </c:spPr>
        </c:majorGridlines>
        <c:numFmt formatCode="General" sourceLinked="1"/>
        <c:majorTickMark val="cross"/>
        <c:minorTickMark val="none"/>
        <c:tickLblPos val="none"/>
        <c:crossAx val="96127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907304412310005"/>
          <c:y val="0.45049868766404233"/>
          <c:w val="0.34533185020393026"/>
          <c:h val="0.14551425257889319"/>
        </c:manualLayout>
      </c:layout>
      <c:overlay val="0"/>
      <c:txPr>
        <a:bodyPr/>
        <a:lstStyle/>
        <a:p>
          <a:pPr>
            <a:defRPr b="1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3</xdr:row>
      <xdr:rowOff>190500</xdr:rowOff>
    </xdr:from>
    <xdr:to>
      <xdr:col>20</xdr:col>
      <xdr:colOff>295275</xdr:colOff>
      <xdr:row>24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161923</xdr:colOff>
      <xdr:row>27</xdr:row>
      <xdr:rowOff>123824</xdr:rowOff>
    </xdr:from>
    <xdr:to>
      <xdr:col>19</xdr:col>
      <xdr:colOff>266700</xdr:colOff>
      <xdr:row>48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476249</xdr:colOff>
      <xdr:row>0</xdr:row>
      <xdr:rowOff>57150</xdr:rowOff>
    </xdr:from>
    <xdr:to>
      <xdr:col>21</xdr:col>
      <xdr:colOff>504824</xdr:colOff>
      <xdr:row>21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9"/>
  <sheetViews>
    <sheetView tabSelected="1" zoomScale="70" zoomScaleNormal="70" workbookViewId="0">
      <selection sqref="A1:AC1"/>
    </sheetView>
  </sheetViews>
  <sheetFormatPr baseColWidth="10" defaultColWidth="8.83203125" defaultRowHeight="15" x14ac:dyDescent="0.2"/>
  <cols>
    <col min="5" max="5" width="16.33203125" customWidth="1"/>
  </cols>
  <sheetData>
    <row r="1" spans="1:30" ht="35.25" customHeight="1" thickBot="1" x14ac:dyDescent="0.25">
      <c r="A1" s="20" t="s">
        <v>95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</row>
    <row r="2" spans="1:30" ht="23.25" customHeight="1" thickBot="1" x14ac:dyDescent="0.25">
      <c r="C2" s="25" t="s">
        <v>53</v>
      </c>
      <c r="D2" s="26"/>
      <c r="E2" s="26"/>
      <c r="F2" s="26"/>
      <c r="G2" s="26"/>
      <c r="H2" s="26"/>
      <c r="I2" s="27"/>
      <c r="L2" s="2" t="s">
        <v>0</v>
      </c>
      <c r="M2" s="3" t="s">
        <v>1</v>
      </c>
      <c r="N2" s="3" t="s">
        <v>2</v>
      </c>
      <c r="O2" s="3" t="s">
        <v>0</v>
      </c>
      <c r="P2" s="3" t="s">
        <v>1</v>
      </c>
      <c r="Q2" s="3" t="s">
        <v>2</v>
      </c>
      <c r="R2" s="3" t="s">
        <v>0</v>
      </c>
      <c r="S2" s="3" t="s">
        <v>1</v>
      </c>
      <c r="T2" s="3" t="s">
        <v>2</v>
      </c>
      <c r="U2" s="3" t="s">
        <v>0</v>
      </c>
      <c r="V2" s="3" t="s">
        <v>1</v>
      </c>
      <c r="W2" s="3" t="s">
        <v>2</v>
      </c>
      <c r="X2" s="3" t="s">
        <v>0</v>
      </c>
      <c r="Y2" s="4" t="s">
        <v>1</v>
      </c>
      <c r="Z2" s="3" t="s">
        <v>2</v>
      </c>
      <c r="AA2" s="31" t="s">
        <v>3</v>
      </c>
      <c r="AB2" s="32"/>
    </row>
    <row r="3" spans="1:30" ht="21" thickBot="1" x14ac:dyDescent="0.25">
      <c r="C3" s="28"/>
      <c r="D3" s="29"/>
      <c r="E3" s="29"/>
      <c r="F3" s="29"/>
      <c r="G3" s="29"/>
      <c r="H3" s="29"/>
      <c r="I3" s="30"/>
      <c r="L3" s="33" t="s">
        <v>4</v>
      </c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5"/>
      <c r="AC3" s="15" t="s">
        <v>57</v>
      </c>
      <c r="AD3" s="15"/>
    </row>
    <row r="4" spans="1:30" ht="16" thickBot="1" x14ac:dyDescent="0.25">
      <c r="K4" s="5" t="s">
        <v>6</v>
      </c>
      <c r="L4" s="36" t="s">
        <v>7</v>
      </c>
      <c r="M4" s="36"/>
      <c r="N4" s="6"/>
      <c r="O4" s="37" t="s">
        <v>8</v>
      </c>
      <c r="P4" s="37"/>
      <c r="Q4" s="6"/>
      <c r="R4" s="36" t="s">
        <v>9</v>
      </c>
      <c r="S4" s="36"/>
      <c r="T4" s="6"/>
      <c r="U4" s="36" t="s">
        <v>10</v>
      </c>
      <c r="V4" s="36"/>
      <c r="W4" s="6"/>
      <c r="X4" s="36" t="s">
        <v>11</v>
      </c>
      <c r="Y4" s="36"/>
      <c r="Z4" s="7"/>
      <c r="AD4" s="15">
        <v>0.2</v>
      </c>
    </row>
    <row r="5" spans="1:30" x14ac:dyDescent="0.2">
      <c r="A5" s="38" t="s">
        <v>5</v>
      </c>
      <c r="B5" s="39"/>
      <c r="C5" s="39"/>
      <c r="D5" s="39"/>
      <c r="E5" s="39"/>
      <c r="F5" s="39"/>
      <c r="G5" s="39"/>
      <c r="H5" s="39"/>
      <c r="I5" s="39"/>
      <c r="J5" s="39"/>
      <c r="AD5" s="15">
        <v>0.8</v>
      </c>
    </row>
    <row r="6" spans="1:30" x14ac:dyDescent="0.2">
      <c r="A6" s="40" t="s">
        <v>12</v>
      </c>
      <c r="B6" s="41"/>
      <c r="C6" s="41"/>
      <c r="D6" s="41"/>
      <c r="E6" s="41"/>
      <c r="F6" s="41"/>
      <c r="G6" s="41"/>
      <c r="H6" s="41"/>
      <c r="I6" s="41"/>
      <c r="J6" s="42"/>
      <c r="K6" s="8">
        <v>12.5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>
        <v>0.2</v>
      </c>
      <c r="AD6" s="15">
        <v>0.8</v>
      </c>
    </row>
    <row r="7" spans="1:30" x14ac:dyDescent="0.2">
      <c r="A7" s="43" t="s">
        <v>13</v>
      </c>
      <c r="B7" s="44"/>
      <c r="C7" s="44"/>
      <c r="D7" s="44"/>
      <c r="E7" s="44"/>
      <c r="F7" s="44"/>
      <c r="G7" s="44"/>
      <c r="H7" s="44"/>
      <c r="I7" s="44"/>
      <c r="J7" s="45"/>
      <c r="K7">
        <f>K6/3</f>
        <v>4.166666666666667</v>
      </c>
      <c r="R7" s="10"/>
      <c r="S7">
        <v>4.1669999999999998</v>
      </c>
      <c r="T7">
        <f>S7*50/100</f>
        <v>2.0834999999999999</v>
      </c>
      <c r="AD7" s="15">
        <v>0.8</v>
      </c>
    </row>
    <row r="8" spans="1:30" x14ac:dyDescent="0.2">
      <c r="A8" s="43" t="s">
        <v>58</v>
      </c>
      <c r="B8" s="44"/>
      <c r="C8" s="44"/>
      <c r="D8" s="44"/>
      <c r="E8" s="44"/>
      <c r="F8" s="44"/>
      <c r="G8" s="44"/>
      <c r="H8" s="44"/>
      <c r="I8" s="44"/>
      <c r="J8" s="45"/>
      <c r="K8">
        <v>4.166666666666667</v>
      </c>
      <c r="X8" s="10"/>
      <c r="Y8">
        <v>4.1669999999999998</v>
      </c>
      <c r="Z8">
        <f>Y8*10/100</f>
        <v>0.41670000000000001</v>
      </c>
      <c r="AD8" s="15">
        <v>0.5</v>
      </c>
    </row>
    <row r="9" spans="1:30" x14ac:dyDescent="0.2">
      <c r="A9" s="43" t="s">
        <v>59</v>
      </c>
      <c r="B9" s="44"/>
      <c r="C9" s="44"/>
      <c r="D9" s="44"/>
      <c r="E9" s="44"/>
      <c r="F9" s="44"/>
      <c r="G9" s="44"/>
      <c r="H9" s="44"/>
      <c r="I9" s="44"/>
      <c r="J9" s="45"/>
      <c r="K9">
        <v>4.166666666666667</v>
      </c>
      <c r="X9" s="10"/>
      <c r="Y9">
        <v>4.1669999999999998</v>
      </c>
      <c r="Z9">
        <f>Y9*10/100</f>
        <v>0.41670000000000001</v>
      </c>
      <c r="AD9" s="15">
        <v>0.9</v>
      </c>
    </row>
    <row r="10" spans="1:30" ht="16" x14ac:dyDescent="0.2">
      <c r="A10" s="22" t="s">
        <v>60</v>
      </c>
      <c r="B10" s="23"/>
      <c r="C10" s="23"/>
      <c r="D10" s="23"/>
      <c r="E10" s="23"/>
      <c r="F10" s="23"/>
      <c r="G10" s="23"/>
      <c r="H10" s="23"/>
      <c r="I10" s="23"/>
      <c r="J10" s="24"/>
      <c r="K10" s="8">
        <v>12.5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>
        <v>0.9</v>
      </c>
      <c r="AD10" s="15">
        <v>0.9</v>
      </c>
    </row>
    <row r="11" spans="1:30" ht="16" x14ac:dyDescent="0.2">
      <c r="A11" s="49" t="s">
        <v>66</v>
      </c>
      <c r="B11" s="50"/>
      <c r="C11" s="50"/>
      <c r="D11" s="50"/>
      <c r="E11" s="50"/>
      <c r="F11" s="50"/>
      <c r="G11" s="50"/>
      <c r="H11" s="50"/>
      <c r="I11" s="50"/>
      <c r="J11" s="51"/>
      <c r="K11" s="11">
        <f>K10/3</f>
        <v>4.166666666666667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D11" s="15">
        <v>0.2</v>
      </c>
    </row>
    <row r="12" spans="1:30" ht="16" x14ac:dyDescent="0.2">
      <c r="A12" s="46" t="s">
        <v>61</v>
      </c>
      <c r="B12" s="47"/>
      <c r="C12" s="47"/>
      <c r="D12" s="47"/>
      <c r="E12" s="47"/>
      <c r="F12" s="47"/>
      <c r="G12" s="47"/>
      <c r="H12" s="47"/>
      <c r="I12" s="47"/>
      <c r="J12" s="48"/>
      <c r="K12">
        <f>K11/3</f>
        <v>1.3888888888888891</v>
      </c>
      <c r="O12" s="10"/>
      <c r="P12">
        <v>1.389</v>
      </c>
    </row>
    <row r="13" spans="1:30" ht="16" x14ac:dyDescent="0.2">
      <c r="A13" s="46" t="s">
        <v>14</v>
      </c>
      <c r="B13" s="47"/>
      <c r="C13" s="47"/>
      <c r="D13" s="47"/>
      <c r="E13" s="47"/>
      <c r="F13" s="47"/>
      <c r="G13" s="47"/>
      <c r="H13" s="47"/>
      <c r="I13" s="47"/>
      <c r="J13" s="48"/>
      <c r="K13">
        <v>1.3888888888888891</v>
      </c>
      <c r="O13" s="10"/>
      <c r="P13">
        <v>1.389</v>
      </c>
    </row>
    <row r="14" spans="1:30" ht="16" x14ac:dyDescent="0.2">
      <c r="A14" s="46" t="s">
        <v>15</v>
      </c>
      <c r="B14" s="47"/>
      <c r="C14" s="47"/>
      <c r="D14" s="47"/>
      <c r="E14" s="47"/>
      <c r="F14" s="47"/>
      <c r="G14" s="47"/>
      <c r="H14" s="47"/>
      <c r="I14" s="47"/>
      <c r="J14" s="48"/>
      <c r="K14">
        <v>1.3888888888888891</v>
      </c>
      <c r="L14" s="10"/>
      <c r="M14">
        <v>1.389</v>
      </c>
      <c r="N14">
        <f>M14*60/100</f>
        <v>0.83340000000000003</v>
      </c>
    </row>
    <row r="15" spans="1:30" ht="16" x14ac:dyDescent="0.2">
      <c r="A15" s="52" t="s">
        <v>62</v>
      </c>
      <c r="B15" s="53"/>
      <c r="C15" s="53"/>
      <c r="D15" s="53"/>
      <c r="E15" s="53"/>
      <c r="F15" s="53"/>
      <c r="G15" s="53"/>
      <c r="H15" s="53"/>
      <c r="I15" s="53"/>
      <c r="J15" s="54"/>
      <c r="K15" s="11">
        <v>4.166666666666667</v>
      </c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</row>
    <row r="16" spans="1:30" ht="16" x14ac:dyDescent="0.2">
      <c r="A16" s="46" t="s">
        <v>16</v>
      </c>
      <c r="B16" s="47"/>
      <c r="C16" s="47"/>
      <c r="D16" s="47"/>
      <c r="E16" s="47"/>
      <c r="F16" s="47"/>
      <c r="G16" s="47"/>
      <c r="H16" s="47"/>
      <c r="I16" s="47"/>
      <c r="J16" s="48"/>
      <c r="K16">
        <f>K15/5</f>
        <v>0.83333333333333337</v>
      </c>
      <c r="L16" s="10"/>
      <c r="M16">
        <v>0.83299999999999996</v>
      </c>
      <c r="N16">
        <f>M16*60/100</f>
        <v>0.49979999999999997</v>
      </c>
    </row>
    <row r="17" spans="1:30" ht="16" x14ac:dyDescent="0.2">
      <c r="A17" s="46" t="s">
        <v>63</v>
      </c>
      <c r="B17" s="47"/>
      <c r="C17" s="47"/>
      <c r="D17" s="47"/>
      <c r="E17" s="47"/>
      <c r="F17" s="47"/>
      <c r="G17" s="47"/>
      <c r="H17" s="47"/>
      <c r="I17" s="47"/>
      <c r="J17" s="48"/>
      <c r="K17">
        <v>0.83333333333333337</v>
      </c>
      <c r="O17" s="10"/>
      <c r="P17">
        <v>0.83299999999999996</v>
      </c>
    </row>
    <row r="18" spans="1:30" ht="16" x14ac:dyDescent="0.2">
      <c r="A18" s="46" t="s">
        <v>64</v>
      </c>
      <c r="B18" s="47"/>
      <c r="C18" s="47"/>
      <c r="D18" s="47"/>
      <c r="E18" s="47"/>
      <c r="F18" s="47"/>
      <c r="G18" s="47"/>
      <c r="H18" s="47"/>
      <c r="I18" s="47"/>
      <c r="J18" s="48"/>
      <c r="K18">
        <v>0.83333333333333304</v>
      </c>
      <c r="O18" s="10"/>
      <c r="P18">
        <v>0.83299999999999996</v>
      </c>
    </row>
    <row r="19" spans="1:30" ht="16" x14ac:dyDescent="0.2">
      <c r="A19" s="46" t="s">
        <v>65</v>
      </c>
      <c r="B19" s="47"/>
      <c r="C19" s="47"/>
      <c r="D19" s="47"/>
      <c r="E19" s="47"/>
      <c r="F19" s="47"/>
      <c r="G19" s="47"/>
      <c r="H19" s="47"/>
      <c r="I19" s="47"/>
      <c r="J19" s="48"/>
      <c r="K19">
        <v>0.83333333333333337</v>
      </c>
      <c r="O19" s="10"/>
      <c r="P19">
        <v>0.83299999999999996</v>
      </c>
    </row>
    <row r="20" spans="1:30" ht="16" x14ac:dyDescent="0.2">
      <c r="A20" s="46" t="s">
        <v>38</v>
      </c>
      <c r="B20" s="47"/>
      <c r="C20" s="47"/>
      <c r="D20" s="47"/>
      <c r="E20" s="47"/>
      <c r="F20" s="47"/>
      <c r="G20" s="47"/>
      <c r="H20" s="47"/>
      <c r="I20" s="47"/>
      <c r="J20" s="48"/>
      <c r="K20">
        <v>0.83333333333333337</v>
      </c>
      <c r="O20" s="10"/>
      <c r="P20">
        <v>0.83299999999999996</v>
      </c>
    </row>
    <row r="21" spans="1:30" ht="16" x14ac:dyDescent="0.2">
      <c r="A21" s="49" t="s">
        <v>67</v>
      </c>
      <c r="B21" s="50"/>
      <c r="C21" s="50"/>
      <c r="D21" s="50"/>
      <c r="E21" s="50"/>
      <c r="F21" s="50"/>
      <c r="G21" s="50"/>
      <c r="H21" s="50"/>
      <c r="I21" s="50"/>
      <c r="J21" s="51"/>
      <c r="K21" s="11">
        <v>4.166666666666667</v>
      </c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</row>
    <row r="22" spans="1:30" ht="16" x14ac:dyDescent="0.2">
      <c r="A22" s="46" t="s">
        <v>17</v>
      </c>
      <c r="B22" s="47"/>
      <c r="C22" s="47"/>
      <c r="D22" s="47"/>
      <c r="E22" s="47"/>
      <c r="F22" s="47"/>
      <c r="G22" s="47"/>
      <c r="H22" s="47"/>
      <c r="I22" s="47"/>
      <c r="J22" s="48"/>
      <c r="K22">
        <f>K21/4</f>
        <v>1.0416666666666667</v>
      </c>
      <c r="O22" s="10"/>
      <c r="P22">
        <v>1.0417000000000001</v>
      </c>
    </row>
    <row r="23" spans="1:30" ht="16" x14ac:dyDescent="0.2">
      <c r="A23" s="46" t="s">
        <v>18</v>
      </c>
      <c r="B23" s="47"/>
      <c r="C23" s="47"/>
      <c r="D23" s="47"/>
      <c r="E23" s="47"/>
      <c r="F23" s="47"/>
      <c r="G23" s="47"/>
      <c r="H23" s="47"/>
      <c r="I23" s="47"/>
      <c r="J23" s="48"/>
      <c r="K23">
        <v>1.0416666666666667</v>
      </c>
      <c r="O23" s="10"/>
      <c r="P23">
        <v>1.0417000000000001</v>
      </c>
    </row>
    <row r="24" spans="1:30" ht="16" x14ac:dyDescent="0.2">
      <c r="A24" s="46" t="s">
        <v>39</v>
      </c>
      <c r="B24" s="47"/>
      <c r="C24" s="47"/>
      <c r="D24" s="47"/>
      <c r="E24" s="47"/>
      <c r="F24" s="47"/>
      <c r="G24" s="47"/>
      <c r="H24" s="47"/>
      <c r="I24" s="47"/>
      <c r="J24" s="48"/>
      <c r="K24">
        <v>1.0416666666666667</v>
      </c>
      <c r="O24" s="10"/>
      <c r="P24">
        <v>1.0417000000000001</v>
      </c>
    </row>
    <row r="25" spans="1:30" ht="16" x14ac:dyDescent="0.2">
      <c r="A25" s="46" t="s">
        <v>40</v>
      </c>
      <c r="B25" s="47"/>
      <c r="C25" s="47"/>
      <c r="D25" s="47"/>
      <c r="E25" s="47"/>
      <c r="F25" s="47"/>
      <c r="G25" s="47"/>
      <c r="H25" s="47"/>
      <c r="I25" s="47"/>
      <c r="J25" s="48"/>
      <c r="K25">
        <v>1.0416666666666667</v>
      </c>
      <c r="O25" s="10"/>
      <c r="P25">
        <v>1.0417000000000001</v>
      </c>
    </row>
    <row r="26" spans="1:30" ht="16" x14ac:dyDescent="0.2">
      <c r="A26" s="22" t="s">
        <v>19</v>
      </c>
      <c r="B26" s="23"/>
      <c r="C26" s="23"/>
      <c r="D26" s="23"/>
      <c r="E26" s="23"/>
      <c r="F26" s="23"/>
      <c r="G26" s="23"/>
      <c r="H26" s="23"/>
      <c r="I26" s="23"/>
      <c r="J26" s="24"/>
      <c r="K26" s="8">
        <v>12.5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>
        <v>0.9</v>
      </c>
    </row>
    <row r="27" spans="1:30" ht="16" x14ac:dyDescent="0.2">
      <c r="A27" s="58" t="s">
        <v>20</v>
      </c>
      <c r="B27" s="59"/>
      <c r="C27" s="59"/>
      <c r="D27" s="59"/>
      <c r="E27" s="59"/>
      <c r="F27" s="59"/>
      <c r="G27" s="59"/>
      <c r="H27" s="59"/>
      <c r="I27" s="59"/>
      <c r="J27" s="60"/>
      <c r="K27" s="11">
        <f>K26/3</f>
        <v>4.166666666666667</v>
      </c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</row>
    <row r="28" spans="1:30" ht="16" x14ac:dyDescent="0.2">
      <c r="A28" s="61" t="s">
        <v>68</v>
      </c>
      <c r="B28" s="62"/>
      <c r="C28" s="62"/>
      <c r="D28" s="62"/>
      <c r="E28" s="62"/>
      <c r="F28" s="62"/>
      <c r="G28" s="62"/>
      <c r="H28" s="62"/>
      <c r="I28" s="62"/>
      <c r="J28" s="63"/>
      <c r="K28">
        <f>K27/3</f>
        <v>1.3888888888888891</v>
      </c>
      <c r="O28" s="10"/>
      <c r="P28">
        <v>1.389</v>
      </c>
      <c r="AD28" s="9"/>
    </row>
    <row r="29" spans="1:30" ht="16" x14ac:dyDescent="0.2">
      <c r="A29" s="61" t="s">
        <v>41</v>
      </c>
      <c r="B29" s="62"/>
      <c r="C29" s="62"/>
      <c r="D29" s="62"/>
      <c r="E29" s="62"/>
      <c r="F29" s="62"/>
      <c r="G29" s="62"/>
      <c r="H29" s="62"/>
      <c r="I29" s="62"/>
      <c r="J29" s="63"/>
      <c r="K29">
        <v>1.3888888888888891</v>
      </c>
      <c r="O29" s="10"/>
      <c r="P29">
        <v>1.389</v>
      </c>
      <c r="AD29" s="9"/>
    </row>
    <row r="30" spans="1:30" ht="16" x14ac:dyDescent="0.2">
      <c r="A30" s="61" t="s">
        <v>69</v>
      </c>
      <c r="B30" s="62"/>
      <c r="C30" s="62"/>
      <c r="D30" s="62"/>
      <c r="E30" s="62"/>
      <c r="F30" s="62"/>
      <c r="G30" s="62"/>
      <c r="H30" s="62"/>
      <c r="I30" s="62"/>
      <c r="J30" s="63"/>
      <c r="K30">
        <v>1.3888888888888891</v>
      </c>
      <c r="O30" s="10"/>
      <c r="P30">
        <v>1.389</v>
      </c>
      <c r="AD30" s="9"/>
    </row>
    <row r="31" spans="1:30" ht="16" x14ac:dyDescent="0.2">
      <c r="A31" s="58" t="s">
        <v>70</v>
      </c>
      <c r="B31" s="59"/>
      <c r="C31" s="59"/>
      <c r="D31" s="59"/>
      <c r="E31" s="59"/>
      <c r="F31" s="59"/>
      <c r="G31" s="59"/>
      <c r="H31" s="59"/>
      <c r="I31" s="59"/>
      <c r="J31" s="60"/>
      <c r="K31" s="11">
        <v>4.166666666666667</v>
      </c>
      <c r="O31" s="10"/>
      <c r="P31">
        <v>4.1669999999999998</v>
      </c>
      <c r="AD31" s="9"/>
    </row>
    <row r="32" spans="1:30" ht="16" x14ac:dyDescent="0.2">
      <c r="A32" s="58" t="s">
        <v>21</v>
      </c>
      <c r="B32" s="59"/>
      <c r="C32" s="59"/>
      <c r="D32" s="59"/>
      <c r="E32" s="59"/>
      <c r="F32" s="59"/>
      <c r="G32" s="59"/>
      <c r="H32" s="59"/>
      <c r="I32" s="59"/>
      <c r="J32" s="60"/>
      <c r="K32" s="11">
        <v>4.166666666666667</v>
      </c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D32" s="9"/>
    </row>
    <row r="33" spans="1:30" ht="16" x14ac:dyDescent="0.2">
      <c r="A33" s="55" t="s">
        <v>42</v>
      </c>
      <c r="B33" s="56"/>
      <c r="C33" s="56"/>
      <c r="D33" s="56"/>
      <c r="E33" s="56"/>
      <c r="F33" s="56"/>
      <c r="G33" s="56"/>
      <c r="H33" s="56"/>
      <c r="I33" s="56"/>
      <c r="J33" s="57"/>
      <c r="K33">
        <f>K32/6</f>
        <v>0.69444444444444453</v>
      </c>
      <c r="O33" s="10"/>
      <c r="P33">
        <v>0.69450000000000001</v>
      </c>
      <c r="AD33" s="9"/>
    </row>
    <row r="34" spans="1:30" ht="16" x14ac:dyDescent="0.2">
      <c r="A34" s="55" t="s">
        <v>22</v>
      </c>
      <c r="B34" s="56"/>
      <c r="C34" s="56"/>
      <c r="D34" s="56"/>
      <c r="E34" s="56"/>
      <c r="F34" s="56"/>
      <c r="G34" s="56"/>
      <c r="H34" s="56"/>
      <c r="I34" s="56"/>
      <c r="J34" s="57"/>
      <c r="K34">
        <v>0.69444444444444453</v>
      </c>
      <c r="O34" s="10"/>
      <c r="P34">
        <v>0.69450000000000001</v>
      </c>
      <c r="AD34" s="9"/>
    </row>
    <row r="35" spans="1:30" ht="16" x14ac:dyDescent="0.2">
      <c r="A35" s="46" t="s">
        <v>23</v>
      </c>
      <c r="B35" s="47"/>
      <c r="C35" s="47"/>
      <c r="D35" s="47"/>
      <c r="E35" s="47"/>
      <c r="F35" s="47"/>
      <c r="G35" s="47"/>
      <c r="H35" s="47"/>
      <c r="I35" s="47"/>
      <c r="J35" s="48"/>
      <c r="K35">
        <v>0.69444444444444453</v>
      </c>
      <c r="O35" s="10"/>
      <c r="P35">
        <v>0.69450000000000001</v>
      </c>
      <c r="AD35" s="9"/>
    </row>
    <row r="36" spans="1:30" ht="16" x14ac:dyDescent="0.2">
      <c r="A36" s="46" t="s">
        <v>71</v>
      </c>
      <c r="B36" s="47"/>
      <c r="C36" s="47"/>
      <c r="D36" s="47"/>
      <c r="E36" s="47"/>
      <c r="F36" s="47"/>
      <c r="G36" s="47"/>
      <c r="H36" s="47"/>
      <c r="I36" s="47"/>
      <c r="J36" s="48"/>
      <c r="K36">
        <v>0.69444444444444453</v>
      </c>
      <c r="O36" s="10"/>
      <c r="P36">
        <v>0.69450000000000001</v>
      </c>
      <c r="AD36" s="9"/>
    </row>
    <row r="37" spans="1:30" ht="16" x14ac:dyDescent="0.2">
      <c r="A37" s="46" t="s">
        <v>43</v>
      </c>
      <c r="B37" s="47"/>
      <c r="C37" s="47"/>
      <c r="D37" s="47"/>
      <c r="E37" s="47"/>
      <c r="F37" s="47"/>
      <c r="G37" s="47"/>
      <c r="H37" s="47"/>
      <c r="I37" s="47"/>
      <c r="J37" s="48"/>
      <c r="K37">
        <v>0.69444444444444453</v>
      </c>
      <c r="O37" s="10"/>
      <c r="P37">
        <v>0.69450000000000001</v>
      </c>
    </row>
    <row r="38" spans="1:30" ht="16" x14ac:dyDescent="0.2">
      <c r="A38" s="46" t="s">
        <v>44</v>
      </c>
      <c r="B38" s="47"/>
      <c r="C38" s="47"/>
      <c r="D38" s="47"/>
      <c r="E38" s="47"/>
      <c r="F38" s="47"/>
      <c r="G38" s="47"/>
      <c r="H38" s="47"/>
      <c r="I38" s="47"/>
      <c r="J38" s="48"/>
      <c r="K38">
        <v>0.69444444444444453</v>
      </c>
      <c r="O38" s="10"/>
      <c r="P38">
        <v>0.69450000000000001</v>
      </c>
    </row>
    <row r="39" spans="1:30" ht="16" x14ac:dyDescent="0.2">
      <c r="A39" s="22" t="s">
        <v>24</v>
      </c>
      <c r="B39" s="23"/>
      <c r="C39" s="23"/>
      <c r="D39" s="23"/>
      <c r="E39" s="23"/>
      <c r="F39" s="23"/>
      <c r="G39" s="23"/>
      <c r="H39" s="23"/>
      <c r="I39" s="23"/>
      <c r="J39" s="24"/>
      <c r="K39" s="8">
        <v>12.5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>
        <v>0.9</v>
      </c>
    </row>
    <row r="40" spans="1:30" ht="16" x14ac:dyDescent="0.2">
      <c r="A40" s="64" t="s">
        <v>72</v>
      </c>
      <c r="B40" s="65"/>
      <c r="C40" s="65"/>
      <c r="D40" s="65"/>
      <c r="E40" s="65"/>
      <c r="F40" s="65"/>
      <c r="G40" s="65"/>
      <c r="H40" s="65"/>
      <c r="I40" s="65"/>
      <c r="J40" s="66"/>
      <c r="K40" s="11">
        <f>K39/2</f>
        <v>6.25</v>
      </c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</row>
    <row r="41" spans="1:30" ht="16" x14ac:dyDescent="0.2">
      <c r="A41" s="46" t="s">
        <v>73</v>
      </c>
      <c r="B41" s="47"/>
      <c r="C41" s="47"/>
      <c r="D41" s="47"/>
      <c r="E41" s="47"/>
      <c r="F41" s="47"/>
      <c r="G41" s="47"/>
      <c r="H41" s="47"/>
      <c r="I41" s="47"/>
      <c r="J41" s="48"/>
      <c r="K41">
        <f>K40/5</f>
        <v>1.25</v>
      </c>
      <c r="O41" s="10"/>
      <c r="P41">
        <v>1.25</v>
      </c>
    </row>
    <row r="42" spans="1:30" ht="16" x14ac:dyDescent="0.2">
      <c r="A42" s="55" t="s">
        <v>45</v>
      </c>
      <c r="B42" s="56"/>
      <c r="C42" s="56"/>
      <c r="D42" s="56"/>
      <c r="E42" s="56"/>
      <c r="F42" s="56"/>
      <c r="G42" s="56"/>
      <c r="H42" s="56"/>
      <c r="I42" s="56"/>
      <c r="J42" s="57"/>
      <c r="K42">
        <v>1.25</v>
      </c>
      <c r="O42" s="10"/>
      <c r="P42">
        <v>1.25</v>
      </c>
    </row>
    <row r="43" spans="1:30" ht="16" x14ac:dyDescent="0.2">
      <c r="A43" s="46" t="s">
        <v>74</v>
      </c>
      <c r="B43" s="47"/>
      <c r="C43" s="47"/>
      <c r="D43" s="47"/>
      <c r="E43" s="47"/>
      <c r="F43" s="47"/>
      <c r="G43" s="47"/>
      <c r="H43" s="47"/>
      <c r="I43" s="47"/>
      <c r="J43" s="48"/>
      <c r="K43">
        <v>1.25</v>
      </c>
      <c r="O43" s="10"/>
      <c r="P43">
        <v>1.25</v>
      </c>
    </row>
    <row r="44" spans="1:30" ht="16" x14ac:dyDescent="0.2">
      <c r="A44" s="46" t="s">
        <v>75</v>
      </c>
      <c r="B44" s="47"/>
      <c r="C44" s="47"/>
      <c r="D44" s="47"/>
      <c r="E44" s="47"/>
      <c r="F44" s="47"/>
      <c r="G44" s="47"/>
      <c r="H44" s="47"/>
      <c r="I44" s="47"/>
      <c r="J44" s="48"/>
      <c r="K44">
        <v>1.25</v>
      </c>
      <c r="O44" s="10"/>
      <c r="P44">
        <v>1.25</v>
      </c>
    </row>
    <row r="45" spans="1:30" ht="16" x14ac:dyDescent="0.2">
      <c r="A45" s="46" t="s">
        <v>46</v>
      </c>
      <c r="B45" s="47"/>
      <c r="C45" s="47"/>
      <c r="D45" s="47"/>
      <c r="E45" s="47"/>
      <c r="F45" s="47"/>
      <c r="G45" s="47"/>
      <c r="H45" s="47"/>
      <c r="I45" s="47"/>
      <c r="J45" s="48"/>
      <c r="K45">
        <v>1.25</v>
      </c>
      <c r="O45" s="10"/>
      <c r="P45">
        <v>1.25</v>
      </c>
    </row>
    <row r="46" spans="1:30" ht="16" x14ac:dyDescent="0.2">
      <c r="A46" s="64" t="s">
        <v>76</v>
      </c>
      <c r="B46" s="65"/>
      <c r="C46" s="65"/>
      <c r="D46" s="65"/>
      <c r="E46" s="65"/>
      <c r="F46" s="65"/>
      <c r="G46" s="65"/>
      <c r="H46" s="65"/>
      <c r="I46" s="65"/>
      <c r="J46" s="66"/>
      <c r="K46" s="11">
        <v>6.25</v>
      </c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</row>
    <row r="47" spans="1:30" ht="16" x14ac:dyDescent="0.2">
      <c r="A47" s="67" t="s">
        <v>25</v>
      </c>
      <c r="B47" s="68"/>
      <c r="C47" s="68"/>
      <c r="D47" s="68"/>
      <c r="E47" s="68"/>
      <c r="F47" s="68"/>
      <c r="G47" s="68"/>
      <c r="H47" s="68"/>
      <c r="I47" s="68"/>
      <c r="J47" s="69"/>
      <c r="K47">
        <f>K46/4</f>
        <v>1.5625</v>
      </c>
      <c r="O47" s="10"/>
      <c r="P47">
        <v>1.5620000000000001</v>
      </c>
    </row>
    <row r="48" spans="1:30" ht="16" x14ac:dyDescent="0.2">
      <c r="A48" s="46" t="s">
        <v>77</v>
      </c>
      <c r="B48" s="47"/>
      <c r="C48" s="47"/>
      <c r="D48" s="47"/>
      <c r="E48" s="47"/>
      <c r="F48" s="47"/>
      <c r="G48" s="47"/>
      <c r="H48" s="47"/>
      <c r="I48" s="47"/>
      <c r="J48" s="48"/>
      <c r="K48">
        <v>1.5625</v>
      </c>
      <c r="O48" s="10"/>
      <c r="P48">
        <v>1.5620000000000001</v>
      </c>
    </row>
    <row r="49" spans="1:28" ht="16" x14ac:dyDescent="0.2">
      <c r="A49" s="46" t="s">
        <v>78</v>
      </c>
      <c r="B49" s="47"/>
      <c r="C49" s="47"/>
      <c r="D49" s="47"/>
      <c r="E49" s="47"/>
      <c r="F49" s="47"/>
      <c r="G49" s="47"/>
      <c r="H49" s="47"/>
      <c r="I49" s="47"/>
      <c r="J49" s="48"/>
      <c r="K49">
        <v>1.5625</v>
      </c>
      <c r="O49" s="10"/>
      <c r="P49">
        <v>1.5620000000000001</v>
      </c>
    </row>
    <row r="50" spans="1:28" ht="16" x14ac:dyDescent="0.2">
      <c r="A50" s="46" t="s">
        <v>47</v>
      </c>
      <c r="B50" s="47"/>
      <c r="C50" s="47"/>
      <c r="D50" s="47"/>
      <c r="E50" s="47"/>
      <c r="F50" s="47"/>
      <c r="G50" s="47"/>
      <c r="H50" s="47"/>
      <c r="I50" s="47"/>
      <c r="J50" s="48"/>
      <c r="K50">
        <v>1.5625</v>
      </c>
      <c r="O50" s="10"/>
      <c r="P50">
        <v>1.5620000000000001</v>
      </c>
    </row>
    <row r="51" spans="1:28" ht="16" x14ac:dyDescent="0.2">
      <c r="A51" s="22" t="s">
        <v>26</v>
      </c>
      <c r="B51" s="23"/>
      <c r="C51" s="23"/>
      <c r="D51" s="23"/>
      <c r="E51" s="23"/>
      <c r="F51" s="23"/>
      <c r="G51" s="23"/>
      <c r="H51" s="23"/>
      <c r="I51" s="23"/>
      <c r="J51" s="24"/>
      <c r="K51" s="8">
        <v>12.5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>
        <v>0.5</v>
      </c>
    </row>
    <row r="52" spans="1:28" ht="16" x14ac:dyDescent="0.2">
      <c r="A52" s="64" t="s">
        <v>48</v>
      </c>
      <c r="B52" s="65"/>
      <c r="C52" s="65"/>
      <c r="D52" s="65"/>
      <c r="E52" s="65"/>
      <c r="F52" s="65"/>
      <c r="G52" s="65"/>
      <c r="H52" s="65"/>
      <c r="I52" s="65"/>
      <c r="J52" s="66"/>
      <c r="K52" s="11">
        <f>K51/3</f>
        <v>4.166666666666667</v>
      </c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</row>
    <row r="53" spans="1:28" ht="16" x14ac:dyDescent="0.2">
      <c r="A53" s="47" t="s">
        <v>79</v>
      </c>
      <c r="B53" s="47"/>
      <c r="C53" s="47"/>
      <c r="D53" s="47"/>
      <c r="E53" s="47"/>
      <c r="F53" s="47"/>
      <c r="G53" s="47"/>
      <c r="H53" s="47"/>
      <c r="I53" s="47"/>
      <c r="J53" s="48"/>
      <c r="R53" s="10"/>
      <c r="S53">
        <v>4.166666666666667</v>
      </c>
      <c r="T53">
        <f>S53*50/100</f>
        <v>2.0833333333333335</v>
      </c>
    </row>
    <row r="54" spans="1:28" ht="16" x14ac:dyDescent="0.2">
      <c r="A54" s="64" t="s">
        <v>27</v>
      </c>
      <c r="B54" s="65"/>
      <c r="C54" s="65"/>
      <c r="D54" s="65"/>
      <c r="E54" s="65"/>
      <c r="F54" s="65"/>
      <c r="G54" s="65"/>
      <c r="H54" s="65"/>
      <c r="I54" s="65"/>
      <c r="J54" s="66"/>
      <c r="K54" s="11">
        <v>4.166666666666667</v>
      </c>
      <c r="L54" s="10"/>
      <c r="M54">
        <v>4.166666666666667</v>
      </c>
      <c r="N54">
        <f>M54*60/100</f>
        <v>2.5000000000000004</v>
      </c>
    </row>
    <row r="55" spans="1:28" ht="30" customHeight="1" x14ac:dyDescent="0.2">
      <c r="A55" s="70" t="s">
        <v>28</v>
      </c>
      <c r="B55" s="71"/>
      <c r="C55" s="71"/>
      <c r="D55" s="71"/>
      <c r="E55" s="71"/>
      <c r="F55" s="71"/>
      <c r="G55" s="71"/>
      <c r="H55" s="71"/>
      <c r="I55" s="71"/>
      <c r="J55" s="71"/>
      <c r="K55" s="11">
        <v>4.166666666666667</v>
      </c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</row>
    <row r="56" spans="1:28" ht="16" x14ac:dyDescent="0.2">
      <c r="A56" s="67" t="s">
        <v>29</v>
      </c>
      <c r="B56" s="68"/>
      <c r="C56" s="68"/>
      <c r="D56" s="68"/>
      <c r="E56" s="68"/>
      <c r="F56" s="68"/>
      <c r="G56" s="68"/>
      <c r="H56" s="68"/>
      <c r="I56" s="68"/>
      <c r="J56" s="69"/>
      <c r="K56">
        <f>K55/3</f>
        <v>1.3888888888888891</v>
      </c>
      <c r="L56" s="10"/>
      <c r="M56">
        <v>1.389</v>
      </c>
      <c r="N56">
        <f>M56*60/100</f>
        <v>0.83340000000000003</v>
      </c>
    </row>
    <row r="57" spans="1:28" ht="16" x14ac:dyDescent="0.2">
      <c r="A57" s="67" t="s">
        <v>49</v>
      </c>
      <c r="B57" s="68"/>
      <c r="C57" s="68"/>
      <c r="D57" s="68"/>
      <c r="E57" s="68"/>
      <c r="F57" s="68"/>
      <c r="G57" s="68"/>
      <c r="H57" s="68"/>
      <c r="I57" s="68"/>
      <c r="J57" s="69"/>
      <c r="K57">
        <v>1.3888888888888891</v>
      </c>
      <c r="L57" s="10"/>
      <c r="M57">
        <v>1.389</v>
      </c>
      <c r="N57">
        <f t="shared" ref="N57:N58" si="0">M57*60/100</f>
        <v>0.83340000000000003</v>
      </c>
    </row>
    <row r="58" spans="1:28" ht="16" x14ac:dyDescent="0.2">
      <c r="A58" s="67" t="s">
        <v>50</v>
      </c>
      <c r="B58" s="68"/>
      <c r="C58" s="68"/>
      <c r="D58" s="68"/>
      <c r="E58" s="68"/>
      <c r="F58" s="68"/>
      <c r="G58" s="68"/>
      <c r="H58" s="68"/>
      <c r="I58" s="68"/>
      <c r="J58" s="69"/>
      <c r="K58">
        <v>1.3888888888888891</v>
      </c>
      <c r="L58" s="10"/>
      <c r="M58">
        <v>1.389</v>
      </c>
      <c r="N58">
        <f t="shared" si="0"/>
        <v>0.83340000000000003</v>
      </c>
    </row>
    <row r="59" spans="1:28" ht="16" x14ac:dyDescent="0.2">
      <c r="A59" s="22" t="s">
        <v>30</v>
      </c>
      <c r="B59" s="23"/>
      <c r="C59" s="23"/>
      <c r="D59" s="23"/>
      <c r="E59" s="23"/>
      <c r="F59" s="23"/>
      <c r="G59" s="23"/>
      <c r="H59" s="23"/>
      <c r="I59" s="23"/>
      <c r="J59" s="24"/>
      <c r="K59" s="8">
        <v>12.5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>
        <v>0.9</v>
      </c>
    </row>
    <row r="60" spans="1:28" ht="33" customHeight="1" x14ac:dyDescent="0.2">
      <c r="A60" s="72" t="s">
        <v>31</v>
      </c>
      <c r="B60" s="73"/>
      <c r="C60" s="73"/>
      <c r="D60" s="73"/>
      <c r="E60" s="73"/>
      <c r="F60" s="73"/>
      <c r="G60" s="73"/>
      <c r="H60" s="73"/>
      <c r="I60" s="73"/>
      <c r="J60" s="74"/>
      <c r="K60" s="11">
        <f>K59/3</f>
        <v>4.166666666666667</v>
      </c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</row>
    <row r="61" spans="1:28" ht="16" x14ac:dyDescent="0.2">
      <c r="A61" s="67" t="s">
        <v>80</v>
      </c>
      <c r="B61" s="68"/>
      <c r="C61" s="68"/>
      <c r="D61" s="68"/>
      <c r="E61" s="68"/>
      <c r="F61" s="68"/>
      <c r="G61" s="68"/>
      <c r="H61" s="68"/>
      <c r="I61" s="68"/>
      <c r="J61" s="69"/>
      <c r="K61">
        <v>4.166666666666667</v>
      </c>
      <c r="O61" s="10"/>
      <c r="P61">
        <v>4.1669999999999998</v>
      </c>
    </row>
    <row r="62" spans="1:28" ht="16" x14ac:dyDescent="0.2">
      <c r="A62" s="67" t="s">
        <v>81</v>
      </c>
      <c r="B62" s="68"/>
      <c r="C62" s="68"/>
      <c r="D62" s="68"/>
      <c r="E62" s="68"/>
      <c r="F62" s="68"/>
      <c r="G62" s="68"/>
      <c r="H62" s="68"/>
      <c r="I62" s="68"/>
      <c r="J62" s="69"/>
      <c r="K62">
        <v>4.166666666666667</v>
      </c>
      <c r="O62" s="10"/>
      <c r="P62">
        <v>4.1669999999999998</v>
      </c>
    </row>
    <row r="63" spans="1:28" ht="16" x14ac:dyDescent="0.2">
      <c r="A63" s="67" t="s">
        <v>82</v>
      </c>
      <c r="B63" s="68"/>
      <c r="C63" s="68"/>
      <c r="D63" s="68"/>
      <c r="E63" s="68"/>
      <c r="F63" s="68"/>
      <c r="G63" s="68"/>
      <c r="H63" s="68"/>
      <c r="I63" s="68"/>
      <c r="J63" s="69"/>
      <c r="K63">
        <v>4.166666666666667</v>
      </c>
      <c r="O63" s="10"/>
      <c r="P63">
        <v>4.1669999999999998</v>
      </c>
    </row>
    <row r="64" spans="1:28" ht="16" x14ac:dyDescent="0.2">
      <c r="A64" s="75" t="s">
        <v>32</v>
      </c>
      <c r="B64" s="75"/>
      <c r="C64" s="75"/>
      <c r="D64" s="75"/>
      <c r="E64" s="75"/>
      <c r="F64" s="75"/>
      <c r="G64" s="75"/>
      <c r="H64" s="75"/>
      <c r="I64" s="75"/>
      <c r="J64" s="75"/>
      <c r="K64" s="8">
        <v>12.5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>
        <v>0.9</v>
      </c>
    </row>
    <row r="65" spans="1:28" ht="16" x14ac:dyDescent="0.2">
      <c r="A65" s="64" t="s">
        <v>83</v>
      </c>
      <c r="B65" s="65"/>
      <c r="C65" s="65"/>
      <c r="D65" s="65"/>
      <c r="E65" s="65"/>
      <c r="F65" s="65"/>
      <c r="G65" s="65"/>
      <c r="H65" s="65"/>
      <c r="I65" s="65"/>
      <c r="J65" s="66"/>
      <c r="K65" s="11">
        <f>K64/2</f>
        <v>6.25</v>
      </c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</row>
    <row r="66" spans="1:28" ht="16" x14ac:dyDescent="0.2">
      <c r="A66" s="46" t="s">
        <v>84</v>
      </c>
      <c r="B66" s="47"/>
      <c r="C66" s="47"/>
      <c r="D66" s="47"/>
      <c r="E66" s="47"/>
      <c r="F66" s="47"/>
      <c r="G66" s="47"/>
      <c r="H66" s="47"/>
      <c r="I66" s="47"/>
      <c r="J66" s="48"/>
      <c r="K66">
        <f>K65/3</f>
        <v>2.0833333333333335</v>
      </c>
      <c r="O66" s="10"/>
      <c r="P66">
        <v>2.0830000000000002</v>
      </c>
    </row>
    <row r="67" spans="1:28" ht="16" x14ac:dyDescent="0.2">
      <c r="A67" s="46" t="s">
        <v>33</v>
      </c>
      <c r="B67" s="47"/>
      <c r="C67" s="47"/>
      <c r="D67" s="47"/>
      <c r="E67" s="47"/>
      <c r="F67" s="47"/>
      <c r="G67" s="47"/>
      <c r="H67" s="47"/>
      <c r="I67" s="47"/>
      <c r="J67" s="48"/>
      <c r="K67">
        <v>2.0833333333333335</v>
      </c>
      <c r="O67" s="10"/>
      <c r="P67">
        <v>2.0830000000000002</v>
      </c>
    </row>
    <row r="68" spans="1:28" ht="16" x14ac:dyDescent="0.2">
      <c r="A68" s="46" t="s">
        <v>85</v>
      </c>
      <c r="B68" s="47"/>
      <c r="C68" s="47"/>
      <c r="D68" s="47"/>
      <c r="E68" s="47"/>
      <c r="F68" s="47"/>
      <c r="G68" s="47"/>
      <c r="H68" s="47"/>
      <c r="I68" s="47"/>
      <c r="J68" s="48"/>
      <c r="K68">
        <v>2.0833333333333335</v>
      </c>
      <c r="L68" s="10"/>
      <c r="M68">
        <v>2.0830000000000002</v>
      </c>
      <c r="N68">
        <f>M68*80/100</f>
        <v>1.6664000000000001</v>
      </c>
    </row>
    <row r="69" spans="1:28" ht="31.5" customHeight="1" x14ac:dyDescent="0.2">
      <c r="A69" s="76" t="s">
        <v>34</v>
      </c>
      <c r="B69" s="77"/>
      <c r="C69" s="77"/>
      <c r="D69" s="77"/>
      <c r="E69" s="77"/>
      <c r="F69" s="77"/>
      <c r="G69" s="77"/>
      <c r="H69" s="77"/>
      <c r="I69" s="77"/>
      <c r="J69" s="78"/>
      <c r="K69" s="11">
        <v>6.25</v>
      </c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</row>
    <row r="70" spans="1:28" ht="16" x14ac:dyDescent="0.2">
      <c r="A70" s="46" t="s">
        <v>86</v>
      </c>
      <c r="B70" s="47"/>
      <c r="C70" s="47"/>
      <c r="D70" s="47"/>
      <c r="E70" s="47"/>
      <c r="F70" s="47"/>
      <c r="G70" s="47"/>
      <c r="H70" s="47"/>
      <c r="I70" s="47"/>
      <c r="J70" s="48"/>
      <c r="K70">
        <f>K69/6</f>
        <v>1.0416666666666667</v>
      </c>
      <c r="O70" s="10"/>
      <c r="P70">
        <v>1.0416000000000001</v>
      </c>
    </row>
    <row r="71" spans="1:28" ht="16" x14ac:dyDescent="0.2">
      <c r="A71" s="46" t="s">
        <v>87</v>
      </c>
      <c r="B71" s="47"/>
      <c r="C71" s="47"/>
      <c r="D71" s="47"/>
      <c r="E71" s="47"/>
      <c r="F71" s="47"/>
      <c r="G71" s="47"/>
      <c r="H71" s="47"/>
      <c r="I71" s="47"/>
      <c r="J71" s="48"/>
      <c r="K71">
        <v>1.0416666666666667</v>
      </c>
      <c r="O71" s="10"/>
      <c r="P71">
        <v>1.0416000000000001</v>
      </c>
    </row>
    <row r="72" spans="1:28" ht="16" x14ac:dyDescent="0.2">
      <c r="A72" s="46" t="s">
        <v>35</v>
      </c>
      <c r="B72" s="47"/>
      <c r="C72" s="47"/>
      <c r="D72" s="47"/>
      <c r="E72" s="47"/>
      <c r="F72" s="47"/>
      <c r="G72" s="47"/>
      <c r="H72" s="47"/>
      <c r="I72" s="47"/>
      <c r="J72" s="48"/>
      <c r="K72">
        <v>1.0416666666666667</v>
      </c>
      <c r="O72" s="10"/>
      <c r="P72">
        <v>1.0416000000000001</v>
      </c>
    </row>
    <row r="73" spans="1:28" ht="16" x14ac:dyDescent="0.2">
      <c r="A73" s="46" t="s">
        <v>36</v>
      </c>
      <c r="B73" s="47"/>
      <c r="C73" s="47"/>
      <c r="D73" s="47"/>
      <c r="E73" s="47"/>
      <c r="F73" s="47"/>
      <c r="G73" s="47"/>
      <c r="H73" s="47"/>
      <c r="I73" s="47"/>
      <c r="J73" s="48"/>
      <c r="K73">
        <v>1.0416666666666667</v>
      </c>
      <c r="O73" s="10"/>
      <c r="P73">
        <v>1.0416000000000001</v>
      </c>
    </row>
    <row r="74" spans="1:28" ht="16" x14ac:dyDescent="0.2">
      <c r="A74" s="46" t="s">
        <v>51</v>
      </c>
      <c r="B74" s="47"/>
      <c r="C74" s="47"/>
      <c r="D74" s="47"/>
      <c r="E74" s="47"/>
      <c r="F74" s="47"/>
      <c r="G74" s="47"/>
      <c r="H74" s="47"/>
      <c r="I74" s="47"/>
      <c r="J74" s="48"/>
      <c r="K74">
        <v>1.0416666666666667</v>
      </c>
      <c r="L74" s="10"/>
      <c r="M74">
        <v>1.0416000000000001</v>
      </c>
      <c r="N74">
        <f>M74*90/100</f>
        <v>0.93744000000000016</v>
      </c>
    </row>
    <row r="75" spans="1:28" ht="16" x14ac:dyDescent="0.2">
      <c r="A75" s="46" t="s">
        <v>52</v>
      </c>
      <c r="B75" s="47"/>
      <c r="C75" s="47"/>
      <c r="D75" s="47"/>
      <c r="E75" s="47"/>
      <c r="F75" s="47"/>
      <c r="G75" s="47"/>
      <c r="H75" s="47"/>
      <c r="I75" s="47"/>
      <c r="J75" s="48"/>
      <c r="K75">
        <v>1.0416666666666667</v>
      </c>
      <c r="L75" s="10"/>
      <c r="M75">
        <v>1.0416000000000001</v>
      </c>
      <c r="N75">
        <f>M75*90/100</f>
        <v>0.93744000000000016</v>
      </c>
    </row>
    <row r="76" spans="1:28" ht="16" x14ac:dyDescent="0.2">
      <c r="A76" s="75" t="s">
        <v>37</v>
      </c>
      <c r="B76" s="75"/>
      <c r="C76" s="75"/>
      <c r="D76" s="75"/>
      <c r="E76" s="75"/>
      <c r="F76" s="75"/>
      <c r="G76" s="75"/>
      <c r="H76" s="75"/>
      <c r="I76" s="75"/>
      <c r="J76" s="75"/>
      <c r="K76" s="8">
        <v>12.5</v>
      </c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>
        <v>0.2</v>
      </c>
    </row>
    <row r="77" spans="1:28" ht="16" x14ac:dyDescent="0.2">
      <c r="A77" s="46" t="s">
        <v>89</v>
      </c>
      <c r="B77" s="47"/>
      <c r="C77" s="47"/>
      <c r="D77" s="47"/>
      <c r="E77" s="47"/>
      <c r="F77" s="47"/>
      <c r="G77" s="47"/>
      <c r="H77" s="47"/>
      <c r="I77" s="47"/>
      <c r="J77" s="48"/>
      <c r="K77">
        <f>K76/3</f>
        <v>4.166666666666667</v>
      </c>
      <c r="R77" s="10"/>
      <c r="S77">
        <v>4.1669999999999998</v>
      </c>
      <c r="T77">
        <f>S77*50/100</f>
        <v>2.0834999999999999</v>
      </c>
    </row>
    <row r="78" spans="1:28" ht="33.75" customHeight="1" x14ac:dyDescent="0.2">
      <c r="A78" s="79" t="s">
        <v>88</v>
      </c>
      <c r="B78" s="80"/>
      <c r="C78" s="80"/>
      <c r="D78" s="80"/>
      <c r="E78" s="80"/>
      <c r="F78" s="80"/>
      <c r="G78" s="80"/>
      <c r="H78" s="80"/>
      <c r="I78" s="80"/>
      <c r="J78" s="81"/>
      <c r="K78">
        <v>4.166666666666667</v>
      </c>
      <c r="X78" s="10"/>
      <c r="Y78">
        <v>4.1669999999999998</v>
      </c>
      <c r="Z78">
        <f>Y78*10/100</f>
        <v>0.41670000000000001</v>
      </c>
    </row>
    <row r="79" spans="1:28" ht="16" x14ac:dyDescent="0.2">
      <c r="A79" s="46" t="s">
        <v>90</v>
      </c>
      <c r="B79" s="47"/>
      <c r="C79" s="47"/>
      <c r="D79" s="47"/>
      <c r="E79" s="47"/>
      <c r="F79" s="47"/>
      <c r="G79" s="47"/>
      <c r="H79" s="47"/>
      <c r="I79" s="47"/>
      <c r="J79" s="48"/>
      <c r="K79">
        <v>4.166666666666667</v>
      </c>
      <c r="X79" s="10"/>
      <c r="Y79">
        <v>4.1669999999999998</v>
      </c>
      <c r="Z79">
        <f>Y79*10/100</f>
        <v>0.41670000000000001</v>
      </c>
    </row>
  </sheetData>
  <mergeCells count="84">
    <mergeCell ref="A77:J77"/>
    <mergeCell ref="A78:J78"/>
    <mergeCell ref="A79:J79"/>
    <mergeCell ref="A71:J71"/>
    <mergeCell ref="A72:J72"/>
    <mergeCell ref="A73:J73"/>
    <mergeCell ref="A74:J74"/>
    <mergeCell ref="A75:J75"/>
    <mergeCell ref="A76:J76"/>
    <mergeCell ref="A70:J70"/>
    <mergeCell ref="A59:J59"/>
    <mergeCell ref="A60:J60"/>
    <mergeCell ref="A61:J61"/>
    <mergeCell ref="A62:J62"/>
    <mergeCell ref="A63:J63"/>
    <mergeCell ref="A64:J64"/>
    <mergeCell ref="A65:J65"/>
    <mergeCell ref="A66:J66"/>
    <mergeCell ref="A67:J67"/>
    <mergeCell ref="A68:J68"/>
    <mergeCell ref="A69:J69"/>
    <mergeCell ref="A58:J58"/>
    <mergeCell ref="A47:J47"/>
    <mergeCell ref="A48:J48"/>
    <mergeCell ref="A49:J49"/>
    <mergeCell ref="A50:J50"/>
    <mergeCell ref="A51:J51"/>
    <mergeCell ref="A52:J52"/>
    <mergeCell ref="A53:J53"/>
    <mergeCell ref="A54:J54"/>
    <mergeCell ref="A55:J55"/>
    <mergeCell ref="A56:J56"/>
    <mergeCell ref="A57:J57"/>
    <mergeCell ref="A46:J46"/>
    <mergeCell ref="A35:J35"/>
    <mergeCell ref="A36:J36"/>
    <mergeCell ref="A37:J37"/>
    <mergeCell ref="A38:J38"/>
    <mergeCell ref="A39:J39"/>
    <mergeCell ref="A40:J40"/>
    <mergeCell ref="A41:J41"/>
    <mergeCell ref="A42:J42"/>
    <mergeCell ref="A43:J43"/>
    <mergeCell ref="A44:J44"/>
    <mergeCell ref="A45:J45"/>
    <mergeCell ref="A34:J34"/>
    <mergeCell ref="A23:J23"/>
    <mergeCell ref="A24:J24"/>
    <mergeCell ref="A25:J25"/>
    <mergeCell ref="A26:J26"/>
    <mergeCell ref="A27:J27"/>
    <mergeCell ref="A28:J28"/>
    <mergeCell ref="A29:J29"/>
    <mergeCell ref="A30:J30"/>
    <mergeCell ref="A31:J31"/>
    <mergeCell ref="A32:J32"/>
    <mergeCell ref="A33:J33"/>
    <mergeCell ref="A22:J22"/>
    <mergeCell ref="A11:J11"/>
    <mergeCell ref="A12:J12"/>
    <mergeCell ref="A13:J13"/>
    <mergeCell ref="A14:J14"/>
    <mergeCell ref="A15:J15"/>
    <mergeCell ref="A16:J16"/>
    <mergeCell ref="A17:J17"/>
    <mergeCell ref="A18:J18"/>
    <mergeCell ref="A19:J19"/>
    <mergeCell ref="A20:J20"/>
    <mergeCell ref="A21:J21"/>
    <mergeCell ref="A1:AC1"/>
    <mergeCell ref="A10:J10"/>
    <mergeCell ref="C2:I3"/>
    <mergeCell ref="AA2:AB2"/>
    <mergeCell ref="L3:Z3"/>
    <mergeCell ref="L4:M4"/>
    <mergeCell ref="O4:P4"/>
    <mergeCell ref="R4:S4"/>
    <mergeCell ref="U4:V4"/>
    <mergeCell ref="X4:Y4"/>
    <mergeCell ref="A5:J5"/>
    <mergeCell ref="A6:J6"/>
    <mergeCell ref="A7:J7"/>
    <mergeCell ref="A8:J8"/>
    <mergeCell ref="A9:J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41"/>
  <sheetViews>
    <sheetView topLeftCell="A27" workbookViewId="0">
      <selection activeCell="B50" sqref="B49:B50"/>
    </sheetView>
  </sheetViews>
  <sheetFormatPr baseColWidth="10" defaultColWidth="8.83203125" defaultRowHeight="15" x14ac:dyDescent="0.2"/>
  <sheetData>
    <row r="2" spans="2:6" ht="16" x14ac:dyDescent="0.2">
      <c r="B2" s="13" t="s">
        <v>54</v>
      </c>
      <c r="C2" s="14" t="s">
        <v>93</v>
      </c>
      <c r="D2" s="14" t="s">
        <v>92</v>
      </c>
      <c r="E2" s="14" t="s">
        <v>94</v>
      </c>
      <c r="F2" s="14" t="s">
        <v>91</v>
      </c>
    </row>
    <row r="3" spans="2:6" ht="16" x14ac:dyDescent="0.2">
      <c r="B3" s="13" t="s">
        <v>55</v>
      </c>
      <c r="C3" s="15">
        <v>0.3</v>
      </c>
      <c r="D3" s="17">
        <v>0.3</v>
      </c>
      <c r="E3" s="13">
        <v>0.2</v>
      </c>
      <c r="F3" s="15">
        <v>0.2</v>
      </c>
    </row>
    <row r="4" spans="2:6" ht="16" x14ac:dyDescent="0.2">
      <c r="B4" s="13" t="s">
        <v>56</v>
      </c>
      <c r="C4" s="15">
        <v>0.2</v>
      </c>
      <c r="D4" s="17">
        <v>0.5</v>
      </c>
      <c r="E4" s="18">
        <v>0.5</v>
      </c>
      <c r="F4" s="15">
        <v>0.9</v>
      </c>
    </row>
    <row r="5" spans="2:6" ht="16" x14ac:dyDescent="0.2">
      <c r="B5" s="13" t="s">
        <v>19</v>
      </c>
      <c r="C5" s="15">
        <v>0.5</v>
      </c>
      <c r="D5" s="17">
        <v>0.6</v>
      </c>
      <c r="E5" s="18">
        <v>0.6</v>
      </c>
      <c r="F5" s="15">
        <v>0.9</v>
      </c>
    </row>
    <row r="6" spans="2:6" ht="16" x14ac:dyDescent="0.2">
      <c r="B6" s="13" t="s">
        <v>24</v>
      </c>
      <c r="C6" s="15">
        <v>0.5</v>
      </c>
      <c r="D6" s="17">
        <v>0.5</v>
      </c>
      <c r="E6" s="18">
        <v>0.5</v>
      </c>
      <c r="F6" s="15">
        <v>0.9</v>
      </c>
    </row>
    <row r="7" spans="2:6" ht="16" x14ac:dyDescent="0.2">
      <c r="B7" s="13" t="s">
        <v>26</v>
      </c>
      <c r="C7" s="15">
        <v>0.4</v>
      </c>
      <c r="D7" s="17">
        <v>0.6</v>
      </c>
      <c r="E7" s="18">
        <v>0.5</v>
      </c>
      <c r="F7" s="15">
        <v>0.5</v>
      </c>
    </row>
    <row r="8" spans="2:6" ht="16" x14ac:dyDescent="0.2">
      <c r="B8" s="13" t="s">
        <v>30</v>
      </c>
      <c r="C8" s="15">
        <v>0.5</v>
      </c>
      <c r="D8" s="17">
        <v>0.6</v>
      </c>
      <c r="E8" s="18">
        <v>0.5</v>
      </c>
      <c r="F8" s="15">
        <v>0.9</v>
      </c>
    </row>
    <row r="9" spans="2:6" ht="16" x14ac:dyDescent="0.2">
      <c r="B9" s="13" t="s">
        <v>32</v>
      </c>
      <c r="C9" s="15">
        <v>0.4</v>
      </c>
      <c r="D9" s="17">
        <v>0.5</v>
      </c>
      <c r="E9" s="18">
        <v>0.6</v>
      </c>
      <c r="F9" s="15">
        <v>0.9</v>
      </c>
    </row>
    <row r="10" spans="2:6" ht="16" x14ac:dyDescent="0.2">
      <c r="B10" s="13" t="s">
        <v>37</v>
      </c>
      <c r="C10" s="15">
        <v>0.2</v>
      </c>
      <c r="D10" s="17">
        <v>0.2</v>
      </c>
      <c r="E10" s="18">
        <v>0.2</v>
      </c>
      <c r="F10" s="15">
        <v>0.2</v>
      </c>
    </row>
    <row r="22" spans="2:7" x14ac:dyDescent="0.2">
      <c r="D22" s="9"/>
      <c r="E22" s="9"/>
      <c r="F22" s="9"/>
      <c r="G22" s="9"/>
    </row>
    <row r="26" spans="2:7" ht="16" x14ac:dyDescent="0.2">
      <c r="B26" s="13" t="s">
        <v>54</v>
      </c>
      <c r="C26" s="14" t="s">
        <v>93</v>
      </c>
      <c r="D26" s="14" t="s">
        <v>92</v>
      </c>
      <c r="E26" s="16"/>
    </row>
    <row r="27" spans="2:7" ht="16" x14ac:dyDescent="0.2">
      <c r="B27" s="13" t="s">
        <v>55</v>
      </c>
      <c r="C27" s="13">
        <v>0.3</v>
      </c>
      <c r="D27" s="19">
        <v>0.3</v>
      </c>
      <c r="E27" s="9"/>
    </row>
    <row r="28" spans="2:7" ht="16" x14ac:dyDescent="0.2">
      <c r="B28" s="13" t="s">
        <v>56</v>
      </c>
      <c r="C28" s="13">
        <v>0.2</v>
      </c>
      <c r="D28" s="19">
        <v>0.5</v>
      </c>
      <c r="E28" s="9"/>
    </row>
    <row r="29" spans="2:7" ht="16" x14ac:dyDescent="0.2">
      <c r="B29" s="13" t="s">
        <v>19</v>
      </c>
      <c r="C29" s="13">
        <v>0.5</v>
      </c>
      <c r="D29" s="19">
        <v>0.6</v>
      </c>
      <c r="E29" s="9"/>
    </row>
    <row r="30" spans="2:7" ht="16" x14ac:dyDescent="0.2">
      <c r="B30" s="13" t="s">
        <v>24</v>
      </c>
      <c r="C30" s="13">
        <v>0.5</v>
      </c>
      <c r="D30" s="19">
        <v>0.5</v>
      </c>
      <c r="E30" s="9"/>
    </row>
    <row r="31" spans="2:7" ht="16" x14ac:dyDescent="0.2">
      <c r="B31" s="13" t="s">
        <v>26</v>
      </c>
      <c r="C31" s="13">
        <v>0.4</v>
      </c>
      <c r="D31" s="19">
        <v>0.6</v>
      </c>
      <c r="E31" s="9"/>
    </row>
    <row r="32" spans="2:7" ht="16" x14ac:dyDescent="0.2">
      <c r="B32" s="13" t="s">
        <v>30</v>
      </c>
      <c r="C32" s="13">
        <v>0.5</v>
      </c>
      <c r="D32" s="19">
        <v>0.6</v>
      </c>
      <c r="E32" s="9"/>
    </row>
    <row r="33" spans="2:5" ht="16" x14ac:dyDescent="0.2">
      <c r="B33" s="13" t="s">
        <v>32</v>
      </c>
      <c r="C33" s="13">
        <v>0.4</v>
      </c>
      <c r="D33" s="19">
        <v>0.5</v>
      </c>
      <c r="E33" s="9"/>
    </row>
    <row r="34" spans="2:5" ht="16" x14ac:dyDescent="0.2">
      <c r="B34" s="13" t="s">
        <v>37</v>
      </c>
      <c r="C34" s="13">
        <v>0.2</v>
      </c>
      <c r="D34" s="19">
        <v>0.2</v>
      </c>
      <c r="E34" s="9"/>
    </row>
    <row r="35" spans="2:5" ht="16" x14ac:dyDescent="0.2">
      <c r="C35" s="15"/>
      <c r="D35" s="12"/>
      <c r="E35" s="9"/>
    </row>
    <row r="36" spans="2:5" ht="16" x14ac:dyDescent="0.2">
      <c r="C36" s="15"/>
      <c r="D36" s="12"/>
      <c r="E36" s="9"/>
    </row>
    <row r="37" spans="2:5" ht="16" x14ac:dyDescent="0.2">
      <c r="C37" s="15"/>
      <c r="D37" s="12"/>
      <c r="E37" s="9"/>
    </row>
    <row r="38" spans="2:5" ht="16" x14ac:dyDescent="0.2">
      <c r="C38" s="15"/>
      <c r="D38" s="12"/>
      <c r="E38" s="9"/>
    </row>
    <row r="39" spans="2:5" ht="16" x14ac:dyDescent="0.2">
      <c r="C39" s="15"/>
      <c r="D39" s="12"/>
      <c r="E39" s="9"/>
    </row>
    <row r="40" spans="2:5" ht="16" x14ac:dyDescent="0.2">
      <c r="C40" s="15"/>
      <c r="D40" s="12"/>
      <c r="E40" s="9"/>
    </row>
    <row r="41" spans="2:5" ht="16" x14ac:dyDescent="0.2">
      <c r="C41" s="15"/>
      <c r="D41" s="12"/>
      <c r="E41" s="9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D12"/>
  <sheetViews>
    <sheetView topLeftCell="B1" workbookViewId="0">
      <selection activeCell="F9" sqref="F9"/>
    </sheetView>
  </sheetViews>
  <sheetFormatPr baseColWidth="10" defaultColWidth="8.83203125" defaultRowHeight="15" x14ac:dyDescent="0.2"/>
  <sheetData>
    <row r="4" spans="2:4" ht="16" x14ac:dyDescent="0.2">
      <c r="B4" s="13" t="s">
        <v>54</v>
      </c>
      <c r="C4" s="14" t="s">
        <v>92</v>
      </c>
      <c r="D4" s="14" t="s">
        <v>91</v>
      </c>
    </row>
    <row r="5" spans="2:4" ht="16" x14ac:dyDescent="0.2">
      <c r="B5" s="13" t="s">
        <v>55</v>
      </c>
      <c r="C5" s="17">
        <v>0.3</v>
      </c>
      <c r="D5" s="15">
        <v>0.2</v>
      </c>
    </row>
    <row r="6" spans="2:4" ht="16" x14ac:dyDescent="0.2">
      <c r="B6" s="13" t="s">
        <v>56</v>
      </c>
      <c r="C6" s="17">
        <v>0.5</v>
      </c>
      <c r="D6" s="15">
        <v>0.9</v>
      </c>
    </row>
    <row r="7" spans="2:4" ht="16" x14ac:dyDescent="0.2">
      <c r="B7" s="13" t="s">
        <v>19</v>
      </c>
      <c r="C7" s="17">
        <v>0.6</v>
      </c>
      <c r="D7" s="15">
        <v>0.9</v>
      </c>
    </row>
    <row r="8" spans="2:4" ht="16" x14ac:dyDescent="0.2">
      <c r="B8" s="13" t="s">
        <v>24</v>
      </c>
      <c r="C8" s="17">
        <v>0.5</v>
      </c>
      <c r="D8" s="15">
        <v>0.9</v>
      </c>
    </row>
    <row r="9" spans="2:4" ht="16" x14ac:dyDescent="0.2">
      <c r="B9" s="13" t="s">
        <v>26</v>
      </c>
      <c r="C9" s="17">
        <v>0.6</v>
      </c>
      <c r="D9" s="15">
        <v>0.5</v>
      </c>
    </row>
    <row r="10" spans="2:4" ht="16" x14ac:dyDescent="0.2">
      <c r="B10" s="13" t="s">
        <v>30</v>
      </c>
      <c r="C10" s="17">
        <v>0.6</v>
      </c>
      <c r="D10" s="15">
        <v>0.9</v>
      </c>
    </row>
    <row r="11" spans="2:4" ht="16" x14ac:dyDescent="0.2">
      <c r="B11" s="13" t="s">
        <v>32</v>
      </c>
      <c r="C11" s="17">
        <v>0.5</v>
      </c>
      <c r="D11" s="15">
        <v>0.9</v>
      </c>
    </row>
    <row r="12" spans="2:4" ht="16" x14ac:dyDescent="0.2">
      <c r="B12" s="13" t="s">
        <v>37</v>
      </c>
      <c r="C12" s="17">
        <v>0.2</v>
      </c>
      <c r="D12" s="15">
        <v>0.2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MODEL IV (CIA+LPS+HFD</vt:lpstr>
      <vt:lpstr>comparison 1</vt:lpstr>
      <vt:lpstr>comparison 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2024-06-27T14:49:58Z</dcterms:modified>
</cp:coreProperties>
</file>